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OMTREE\Desktop\발주계획\시행계획(호주,인니동칼리만탄)재무계획팀전달\"/>
    </mc:Choice>
  </mc:AlternateContent>
  <xr:revisionPtr revIDLastSave="0" documentId="13_ncr:1_{79B00C6B-9E52-4502-9E4A-F7EF22EECA96}" xr6:coauthVersionLast="36" xr6:coauthVersionMax="36" xr10:uidLastSave="{00000000-0000-0000-0000-000000000000}"/>
  <bookViews>
    <workbookView xWindow="0" yWindow="0" windowWidth="28800" windowHeight="12180" tabRatio="598" xr2:uid="{00000000-000D-0000-FFFF-FFFF00000000}"/>
  </bookViews>
  <sheets>
    <sheet name="자체정량평가표" sheetId="2" r:id="rId1"/>
  </sheets>
  <definedNames>
    <definedName name="_xlnm.Print_Area" localSheetId="0">자체정량평가표!$A$1:$M$48</definedName>
  </definedNames>
  <calcPr calcId="191029"/>
</workbook>
</file>

<file path=xl/calcChain.xml><?xml version="1.0" encoding="utf-8"?>
<calcChain xmlns="http://schemas.openxmlformats.org/spreadsheetml/2006/main">
  <c r="H19" i="2" l="1"/>
  <c r="H15" i="2"/>
  <c r="H16" i="2"/>
  <c r="H17" i="2"/>
  <c r="H14" i="2"/>
  <c r="H11" i="2"/>
  <c r="H12" i="2"/>
  <c r="H13" i="2"/>
  <c r="H10" i="2"/>
  <c r="I38" i="2" l="1"/>
  <c r="I37" i="2"/>
  <c r="I36" i="2"/>
  <c r="I35" i="2"/>
  <c r="I34" i="2" l="1"/>
  <c r="I33" i="2"/>
  <c r="H32" i="2" l="1"/>
  <c r="I32" i="2" s="1"/>
  <c r="H31" i="2"/>
  <c r="I31" i="2" s="1"/>
  <c r="H30" i="2" l="1"/>
  <c r="I30" i="2" s="1"/>
  <c r="C39" i="2" l="1"/>
  <c r="H29" i="2"/>
  <c r="H28" i="2"/>
  <c r="I28" i="2" l="1"/>
  <c r="I29" i="2"/>
  <c r="I27" i="2"/>
  <c r="C46" i="2"/>
  <c r="C45" i="2"/>
  <c r="C44" i="2"/>
  <c r="I39" i="2" l="1"/>
  <c r="G44" i="2"/>
  <c r="H44" i="2" s="1"/>
  <c r="G45" i="2" l="1"/>
  <c r="H45" i="2" s="1"/>
  <c r="G46" i="2"/>
  <c r="H46" i="2" s="1"/>
  <c r="H47" i="2" l="1"/>
  <c r="D6" i="2" s="1"/>
  <c r="C47" i="2" l="1"/>
  <c r="K22" i="2"/>
  <c r="K39" i="2" l="1"/>
  <c r="I14" i="2" l="1"/>
  <c r="I10" i="2"/>
  <c r="J27" i="2" l="1"/>
  <c r="L27" i="2" s="1"/>
  <c r="M27" i="2" s="1"/>
  <c r="M39" i="2" s="1"/>
  <c r="D5" i="2" s="1"/>
  <c r="J10" i="2"/>
  <c r="L10" i="2" s="1"/>
  <c r="M10" i="2" s="1"/>
  <c r="J14" i="2"/>
  <c r="L14" i="2" s="1"/>
  <c r="M14" i="2" s="1"/>
  <c r="H18" i="2"/>
  <c r="H20" i="2"/>
  <c r="H21" i="2"/>
  <c r="I18" i="2" l="1"/>
  <c r="J18" i="2" s="1"/>
  <c r="L18" i="2" s="1"/>
  <c r="M18" i="2" s="1"/>
  <c r="M22" i="2" s="1"/>
  <c r="D4" i="2" s="1"/>
  <c r="E4" i="2" s="1"/>
</calcChain>
</file>

<file path=xl/sharedStrings.xml><?xml version="1.0" encoding="utf-8"?>
<sst xmlns="http://schemas.openxmlformats.org/spreadsheetml/2006/main" count="135" uniqueCount="90">
  <si>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</si>
  <si>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</si>
  <si>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</si>
  <si>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</si>
  <si>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</si>
  <si>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</si>
  <si>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</si>
  <si>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</si>
  <si>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</si>
  <si>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</si>
  <si>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</si>
  <si>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</si>
  <si>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</si>
  <si>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</si>
  <si>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</si>
  <si>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</si>
  <si>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</si>
  <si>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</si>
  <si>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</si>
  <si>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</si>
  <si>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</si>
  <si>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</si>
  <si>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</si>
  <si>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</si>
  <si>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</si>
  <si>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</si>
  <si>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</si>
  <si>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</si>
  <si>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</si>
  <si>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</si>
  <si>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</si>
  <si>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</si>
  <si>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</si>
  <si>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</si>
  <si>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</si>
  <si>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</si>
  <si>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</si>
  <si>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</si>
  <si>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</si>
  <si>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</si>
  <si>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</si>
  <si>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</si>
  <si>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</si>
  <si>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</si>
  <si>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</si>
  <si>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</si>
  <si>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</si>
  <si>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</si>
  <si>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</si>
  <si>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</si>
  <si>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OO회계법인 / OO엔지니어링 / 법무법인(유한) OO</t>
    <phoneticPr fontId="16" type="noConversion"/>
  </si>
  <si>
    <t>OOO 사업</t>
    <phoneticPr fontId="16" type="noConversion"/>
  </si>
  <si>
    <t>OO회계법인</t>
    <phoneticPr fontId="16" type="noConversion"/>
  </si>
  <si>
    <t>법무법인(유한) OO</t>
    <phoneticPr fontId="16" type="noConversion"/>
  </si>
  <si>
    <t>홍길동</t>
    <phoneticPr fontId="16" type="noConversion"/>
  </si>
  <si>
    <t>정량평가 A-1</t>
    <phoneticPr fontId="16" type="noConversion"/>
  </si>
  <si>
    <t>정량평가 A-2</t>
    <phoneticPr fontId="16" type="noConversion"/>
  </si>
  <si>
    <t>정량평가 A-3</t>
    <phoneticPr fontId="16" type="noConversion"/>
  </si>
  <si>
    <t>정량평가 A-4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</si>
  <si>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</si>
  <si>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</si>
  <si>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</si>
  <si>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</si>
  <si>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</si>
  <si>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</si>
  <si>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</si>
  <si>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</si>
  <si>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</si>
  <si>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D-2</t>
  </si>
  <si>
    <t>정량평가 D-3</t>
  </si>
  <si>
    <t>정량평가 D-4</t>
  </si>
  <si>
    <t>정량평가 E-1</t>
    <phoneticPr fontId="16" type="noConversion"/>
  </si>
  <si>
    <t>정량평가 E-2</t>
  </si>
  <si>
    <t>정량평가 E-3</t>
  </si>
  <si>
    <t>정량평가 E-4</t>
  </si>
  <si>
    <t>정량평가 F-1</t>
    <phoneticPr fontId="16" type="noConversion"/>
  </si>
  <si>
    <t>정량평가 F-2</t>
  </si>
  <si>
    <t>정량평가 F-3</t>
  </si>
  <si>
    <t>정량평가 F-4</t>
  </si>
  <si>
    <t>OO회계법인</t>
  </si>
  <si>
    <t>정량평가 G-1</t>
    <phoneticPr fontId="16" type="noConversion"/>
  </si>
  <si>
    <t>정량평가 H-1</t>
    <phoneticPr fontId="16" type="noConversion"/>
  </si>
  <si>
    <t>정량평가 I-1</t>
    <phoneticPr fontId="16" type="noConversion"/>
  </si>
  <si>
    <t>인도네시아 동칼리만탄 폐광부지 활용 태양광사업</t>
    <phoneticPr fontId="16" type="noConversion"/>
  </si>
  <si>
    <t>기술</t>
    <phoneticPr fontId="16" type="noConversion"/>
  </si>
  <si>
    <t>법률</t>
    <phoneticPr fontId="16" type="noConversion"/>
  </si>
  <si>
    <t>재무</t>
    <phoneticPr fontId="16" type="noConversion"/>
  </si>
  <si>
    <t>OO엔지니어링</t>
  </si>
  <si>
    <t>OO엔지니어링</t>
    <phoneticPr fontId="16" type="noConversion"/>
  </si>
  <si>
    <t>법무법인(유한) 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</si>
</sst>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30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1" xfId="0" applyNumberFormat="1" applyFont="1" applyFill="1" applyBorder="1" applyAlignment="1">
      <alignment horizontal="center" vertical="center"/>
    </xf>
    <xf numFmtId="177" fontId="0" fillId="0" borderId="21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2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3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3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2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4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15" fillId="0" borderId="0" xfId="1">
      <alignment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41" fontId="5" fillId="0" borderId="21" xfId="2" applyNumberFormat="1" applyFont="1" applyBorder="1">
      <alignment vertical="center"/>
    </xf>
    <xf numFmtId="176" fontId="5" fillId="0" borderId="21" xfId="1" applyNumberFormat="1" applyFont="1" applyBorder="1" applyAlignment="1">
      <alignment horizontal="center" vertical="center"/>
    </xf>
    <xf numFmtId="41" fontId="10" fillId="0" borderId="21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1" xfId="2" applyNumberFormat="1" applyFont="1" applyBorder="1" applyAlignment="1">
      <alignment horizontal="center" vertical="center"/>
    </xf>
    <xf numFmtId="41" fontId="10" fillId="0" borderId="21" xfId="2" applyNumberFormat="1" applyFont="1" applyFill="1" applyBorder="1" applyAlignment="1">
      <alignment horizontal="center" vertical="center"/>
    </xf>
    <xf numFmtId="41" fontId="10" fillId="0" borderId="21" xfId="2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176" fontId="0" fillId="0" borderId="20" xfId="1" applyNumberFormat="1" applyFont="1" applyFill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80" fontId="0" fillId="0" borderId="19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9" fontId="17" fillId="0" borderId="19" xfId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180" fontId="8" fillId="4" borderId="18" xfId="0" applyNumberFormat="1" applyFont="1" applyFill="1" applyBorder="1" applyAlignment="1">
      <alignment horizontal="center" vertical="center"/>
    </xf>
    <xf numFmtId="180" fontId="8" fillId="4" borderId="25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7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9" fontId="17" fillId="0" borderId="21" xfId="1" applyNumberFormat="1" applyFont="1" applyBorder="1" applyAlignment="1">
      <alignment horizontal="center" vertical="center"/>
    </xf>
    <xf numFmtId="180" fontId="0" fillId="3" borderId="21" xfId="0" applyNumberFormat="1" applyFont="1" applyFill="1" applyBorder="1" applyAlignment="1">
      <alignment horizontal="center" vertical="center"/>
    </xf>
    <xf numFmtId="41" fontId="0" fillId="0" borderId="21" xfId="0" applyNumberFormat="1" applyFont="1" applyBorder="1" applyAlignment="1">
      <alignment horizontal="center" vertical="center"/>
    </xf>
    <xf numFmtId="9" fontId="0" fillId="0" borderId="21" xfId="1" applyNumberFormat="1" applyFont="1" applyBorder="1" applyAlignment="1">
      <alignment horizontal="center" vertical="center"/>
    </xf>
    <xf numFmtId="0" fontId="18" fillId="0" borderId="21" xfId="0" applyNumberFormat="1" applyFont="1" applyBorder="1" applyAlignment="1">
      <alignment horizontal="center" vertical="center"/>
    </xf>
    <xf numFmtId="41" fontId="20" fillId="0" borderId="21" xfId="0" applyNumberFormat="1" applyFont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/>
    </xf>
    <xf numFmtId="0" fontId="20" fillId="0" borderId="26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0" fontId="0" fillId="0" borderId="21" xfId="0" applyNumberFormat="1" applyFont="1" applyFill="1" applyBorder="1" applyAlignment="1">
      <alignment horizontal="left" vertical="center"/>
    </xf>
    <xf numFmtId="177" fontId="7" fillId="3" borderId="21" xfId="0" applyNumberFormat="1" applyFont="1" applyFill="1" applyBorder="1" applyAlignment="1">
      <alignment horizontal="center" vertical="center"/>
    </xf>
    <xf numFmtId="0" fontId="7" fillId="3" borderId="21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 wrapText="1"/>
    </xf>
    <xf numFmtId="176" fontId="5" fillId="0" borderId="21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showGridLines="0" tabSelected="1" zoomScale="70" zoomScaleNormal="70" zoomScaleSheetLayoutView="75" workbookViewId="0">
      <pane ySplit="6" topLeftCell="A7" activePane="bottomLeft" state="frozen"/>
      <selection pane="bottomLeft" activeCell="E4" sqref="E4:E6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120" t="s">
        <v>83</v>
      </c>
      <c r="B1" s="120"/>
      <c r="C1" s="120"/>
      <c r="D1" s="120"/>
      <c r="E1" s="120"/>
      <c r="G1" s="61" t="s">
        <v>28</v>
      </c>
      <c r="H1" s="57">
        <v>700000000</v>
      </c>
      <c r="I1" s="1" t="s">
        <v>16</v>
      </c>
      <c r="J1" s="47" t="s">
        <v>41</v>
      </c>
    </row>
    <row r="2" spans="1:13" ht="30" customHeight="1" x14ac:dyDescent="0.3">
      <c r="A2" s="38" t="s">
        <v>33</v>
      </c>
      <c r="B2" s="121" t="s">
        <v>50</v>
      </c>
      <c r="C2" s="122"/>
      <c r="D2" s="122"/>
      <c r="E2" s="122"/>
      <c r="F2" s="9"/>
      <c r="G2" s="60"/>
    </row>
    <row r="3" spans="1:13" ht="30" customHeight="1" x14ac:dyDescent="0.3">
      <c r="A3" s="123" t="s">
        <v>31</v>
      </c>
      <c r="B3" s="123"/>
      <c r="C3" s="53" t="s">
        <v>11</v>
      </c>
      <c r="D3" s="53" t="s">
        <v>29</v>
      </c>
      <c r="E3" s="53" t="s">
        <v>12</v>
      </c>
      <c r="F3" s="9"/>
      <c r="G3" s="72"/>
      <c r="H3" s="58"/>
    </row>
    <row r="4" spans="1:13" ht="30" customHeight="1" x14ac:dyDescent="0.3">
      <c r="A4" s="124" t="s">
        <v>21</v>
      </c>
      <c r="B4" s="124"/>
      <c r="C4" s="39">
        <v>12</v>
      </c>
      <c r="D4" s="40">
        <f>M22</f>
        <v>11.6</v>
      </c>
      <c r="E4" s="125">
        <f>SUM(D4:D6)</f>
        <v>29.6</v>
      </c>
      <c r="F4" s="9"/>
      <c r="G4" s="60"/>
      <c r="H4" s="58"/>
    </row>
    <row r="5" spans="1:13" ht="30" customHeight="1" x14ac:dyDescent="0.3">
      <c r="A5" s="124" t="s">
        <v>8</v>
      </c>
      <c r="B5" s="124"/>
      <c r="C5" s="39">
        <v>10</v>
      </c>
      <c r="D5" s="40">
        <f>+M39</f>
        <v>10</v>
      </c>
      <c r="E5" s="126"/>
      <c r="F5" s="9"/>
      <c r="G5" s="62"/>
      <c r="H5" s="58"/>
    </row>
    <row r="6" spans="1:13" ht="30" customHeight="1" x14ac:dyDescent="0.3">
      <c r="A6" s="124" t="s">
        <v>24</v>
      </c>
      <c r="B6" s="124"/>
      <c r="C6" s="39">
        <v>8</v>
      </c>
      <c r="D6" s="40">
        <f>H47</f>
        <v>8</v>
      </c>
      <c r="E6" s="126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15" t="s">
        <v>34</v>
      </c>
      <c r="B8" s="116"/>
      <c r="C8" s="117"/>
      <c r="D8" s="118" t="s">
        <v>9</v>
      </c>
      <c r="E8" s="118"/>
      <c r="F8" s="118"/>
      <c r="G8" s="118"/>
      <c r="H8" s="118"/>
      <c r="I8" s="118"/>
      <c r="J8" s="118"/>
      <c r="K8" s="118"/>
      <c r="L8" s="118"/>
      <c r="M8" s="119"/>
    </row>
    <row r="9" spans="1:13" ht="51" customHeight="1" x14ac:dyDescent="0.3">
      <c r="A9" s="32" t="s">
        <v>18</v>
      </c>
      <c r="B9" s="33" t="s">
        <v>10</v>
      </c>
      <c r="C9" s="34" t="s">
        <v>30</v>
      </c>
      <c r="D9" s="35" t="s">
        <v>32</v>
      </c>
      <c r="E9" s="36" t="s">
        <v>25</v>
      </c>
      <c r="F9" s="33" t="s">
        <v>22</v>
      </c>
      <c r="G9" s="42" t="s">
        <v>39</v>
      </c>
      <c r="H9" s="33" t="s">
        <v>26</v>
      </c>
      <c r="I9" s="43" t="s">
        <v>40</v>
      </c>
      <c r="J9" s="44" t="s">
        <v>42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113" t="s">
        <v>84</v>
      </c>
      <c r="B10" s="129" t="s">
        <v>88</v>
      </c>
      <c r="C10" s="129" t="s">
        <v>54</v>
      </c>
      <c r="D10" s="80" t="s">
        <v>51</v>
      </c>
      <c r="E10" s="80" t="s">
        <v>55</v>
      </c>
      <c r="F10" s="81">
        <v>831668640</v>
      </c>
      <c r="G10" s="82">
        <v>0.47810000000000002</v>
      </c>
      <c r="H10" s="83">
        <f>F10*G10</f>
        <v>397620776.78400004</v>
      </c>
      <c r="I10" s="111">
        <f>SUM(H10:H13)</f>
        <v>860725276.78400004</v>
      </c>
      <c r="J10" s="112">
        <f>I10/H$1</f>
        <v>1.2296075382628573</v>
      </c>
      <c r="K10" s="113">
        <v>4</v>
      </c>
      <c r="L10" s="109">
        <f>IF(AND(J10&gt;=1),1,IF(AND(J10&lt;1,J10&gt;=0.7),0.9,IF(AND(J10&lt;0.7,J10&gt;=0.4),0.8,0.7)))</f>
        <v>1</v>
      </c>
      <c r="M10" s="110">
        <f>K10*L10</f>
        <v>4</v>
      </c>
    </row>
    <row r="11" spans="1:13" ht="35.1" customHeight="1" x14ac:dyDescent="0.3">
      <c r="A11" s="113"/>
      <c r="B11" s="129"/>
      <c r="C11" s="129"/>
      <c r="D11" s="80" t="s">
        <v>51</v>
      </c>
      <c r="E11" s="80" t="s">
        <v>56</v>
      </c>
      <c r="F11" s="81">
        <v>467875000</v>
      </c>
      <c r="G11" s="82">
        <v>0.4</v>
      </c>
      <c r="H11" s="83">
        <f t="shared" ref="H11:H13" si="0">F11*G11</f>
        <v>187150000</v>
      </c>
      <c r="I11" s="111"/>
      <c r="J11" s="112"/>
      <c r="K11" s="113"/>
      <c r="L11" s="109"/>
      <c r="M11" s="110"/>
    </row>
    <row r="12" spans="1:13" ht="35.1" customHeight="1" x14ac:dyDescent="0.3">
      <c r="A12" s="113"/>
      <c r="B12" s="129"/>
      <c r="C12" s="129"/>
      <c r="D12" s="80" t="s">
        <v>51</v>
      </c>
      <c r="E12" s="80" t="s">
        <v>57</v>
      </c>
      <c r="F12" s="81">
        <v>1221000000</v>
      </c>
      <c r="G12" s="82">
        <v>4.5045045045045043E-2</v>
      </c>
      <c r="H12" s="83">
        <f t="shared" si="0"/>
        <v>55000000</v>
      </c>
      <c r="I12" s="111"/>
      <c r="J12" s="112"/>
      <c r="K12" s="113"/>
      <c r="L12" s="109"/>
      <c r="M12" s="110"/>
    </row>
    <row r="13" spans="1:13" ht="35.1" customHeight="1" x14ac:dyDescent="0.3">
      <c r="A13" s="113"/>
      <c r="B13" s="129"/>
      <c r="C13" s="129"/>
      <c r="D13" s="80" t="s">
        <v>51</v>
      </c>
      <c r="E13" s="80" t="s">
        <v>58</v>
      </c>
      <c r="F13" s="81">
        <v>220954500</v>
      </c>
      <c r="G13" s="82">
        <v>1</v>
      </c>
      <c r="H13" s="83">
        <f t="shared" si="0"/>
        <v>220954500</v>
      </c>
      <c r="I13" s="111"/>
      <c r="J13" s="112"/>
      <c r="K13" s="113"/>
      <c r="L13" s="109"/>
      <c r="M13" s="110"/>
    </row>
    <row r="14" spans="1:13" ht="35.1" customHeight="1" x14ac:dyDescent="0.3">
      <c r="A14" s="113" t="s">
        <v>85</v>
      </c>
      <c r="B14" s="127" t="s">
        <v>53</v>
      </c>
      <c r="C14" s="129" t="s">
        <v>54</v>
      </c>
      <c r="D14" s="80" t="s">
        <v>51</v>
      </c>
      <c r="E14" s="80" t="s">
        <v>59</v>
      </c>
      <c r="F14" s="81">
        <v>251000000</v>
      </c>
      <c r="G14" s="82">
        <v>1</v>
      </c>
      <c r="H14" s="83">
        <f>G14*F14</f>
        <v>251000000</v>
      </c>
      <c r="I14" s="114">
        <f>SUM(H14:H17)</f>
        <v>21041109800</v>
      </c>
      <c r="J14" s="112">
        <f>I14/H$1</f>
        <v>30.058728285714285</v>
      </c>
      <c r="K14" s="113">
        <v>4</v>
      </c>
      <c r="L14" s="109">
        <f t="shared" ref="L14" si="1">IF(AND(J14&gt;=1),1,IF(AND(J14&lt;1,J14&gt;=0.7),0.9,IF(AND(J14&lt;0.7,J14&gt;=0.4),0.8,0.7)))</f>
        <v>1</v>
      </c>
      <c r="M14" s="110">
        <f t="shared" ref="M14" si="2">K14*L14</f>
        <v>4</v>
      </c>
    </row>
    <row r="15" spans="1:13" ht="35.1" customHeight="1" x14ac:dyDescent="0.3">
      <c r="A15" s="113"/>
      <c r="B15" s="129"/>
      <c r="C15" s="129"/>
      <c r="D15" s="80" t="s">
        <v>51</v>
      </c>
      <c r="E15" s="80" t="s">
        <v>60</v>
      </c>
      <c r="F15" s="81">
        <v>20275000000</v>
      </c>
      <c r="G15" s="82">
        <v>1</v>
      </c>
      <c r="H15" s="83">
        <f t="shared" ref="H15:H17" si="3">G15*F15</f>
        <v>20275000000</v>
      </c>
      <c r="I15" s="114"/>
      <c r="J15" s="112"/>
      <c r="K15" s="113"/>
      <c r="L15" s="109"/>
      <c r="M15" s="110"/>
    </row>
    <row r="16" spans="1:13" ht="35.1" customHeight="1" x14ac:dyDescent="0.3">
      <c r="A16" s="113"/>
      <c r="B16" s="129"/>
      <c r="C16" s="129"/>
      <c r="D16" s="80" t="s">
        <v>51</v>
      </c>
      <c r="E16" s="80" t="s">
        <v>61</v>
      </c>
      <c r="F16" s="81">
        <v>174200000</v>
      </c>
      <c r="G16" s="82">
        <v>1</v>
      </c>
      <c r="H16" s="83">
        <f t="shared" si="3"/>
        <v>174200000</v>
      </c>
      <c r="I16" s="114"/>
      <c r="J16" s="112"/>
      <c r="K16" s="113"/>
      <c r="L16" s="109"/>
      <c r="M16" s="110"/>
    </row>
    <row r="17" spans="1:13" ht="35.1" customHeight="1" x14ac:dyDescent="0.3">
      <c r="A17" s="113"/>
      <c r="B17" s="129"/>
      <c r="C17" s="129"/>
      <c r="D17" s="80" t="s">
        <v>51</v>
      </c>
      <c r="E17" s="80" t="s">
        <v>62</v>
      </c>
      <c r="F17" s="81">
        <v>340909800</v>
      </c>
      <c r="G17" s="82">
        <v>1</v>
      </c>
      <c r="H17" s="83">
        <f t="shared" si="3"/>
        <v>340909800</v>
      </c>
      <c r="I17" s="114"/>
      <c r="J17" s="112"/>
      <c r="K17" s="113"/>
      <c r="L17" s="109"/>
      <c r="M17" s="110"/>
    </row>
    <row r="18" spans="1:13" ht="35.1" customHeight="1" x14ac:dyDescent="0.3">
      <c r="A18" s="113" t="s">
        <v>86</v>
      </c>
      <c r="B18" s="127" t="s">
        <v>52</v>
      </c>
      <c r="C18" s="129" t="s">
        <v>54</v>
      </c>
      <c r="D18" s="80" t="s">
        <v>51</v>
      </c>
      <c r="E18" s="80" t="s">
        <v>63</v>
      </c>
      <c r="F18" s="81">
        <v>957960000</v>
      </c>
      <c r="G18" s="82">
        <v>0.32</v>
      </c>
      <c r="H18" s="83">
        <f>F18*G18</f>
        <v>306547200</v>
      </c>
      <c r="I18" s="111">
        <f>SUM(H18:H21)</f>
        <v>604806275.67999995</v>
      </c>
      <c r="J18" s="112">
        <f>I18/H$1</f>
        <v>0.86400896525714277</v>
      </c>
      <c r="K18" s="113">
        <v>4</v>
      </c>
      <c r="L18" s="109">
        <f t="shared" ref="L18" si="4">IF(AND(J18&gt;=1),1,IF(AND(J18&lt;1,J18&gt;=0.7),0.9,IF(AND(J18&lt;0.7,J18&gt;=0.4),0.8,0.7)))</f>
        <v>0.9</v>
      </c>
      <c r="M18" s="110">
        <f t="shared" ref="M18" si="5">K18*L18</f>
        <v>3.6</v>
      </c>
    </row>
    <row r="19" spans="1:13" ht="35.1" customHeight="1" x14ac:dyDescent="0.3">
      <c r="A19" s="113"/>
      <c r="B19" s="129"/>
      <c r="C19" s="129"/>
      <c r="D19" s="80" t="s">
        <v>51</v>
      </c>
      <c r="E19" s="80" t="s">
        <v>64</v>
      </c>
      <c r="F19" s="81">
        <v>732600000</v>
      </c>
      <c r="G19" s="82">
        <v>0.24299999999999999</v>
      </c>
      <c r="H19" s="83">
        <f t="shared" ref="H19:H21" si="6">F19*G19</f>
        <v>178021800</v>
      </c>
      <c r="I19" s="111"/>
      <c r="J19" s="112"/>
      <c r="K19" s="113"/>
      <c r="L19" s="109"/>
      <c r="M19" s="110"/>
    </row>
    <row r="20" spans="1:13" ht="35.1" customHeight="1" x14ac:dyDescent="0.3">
      <c r="A20" s="113"/>
      <c r="B20" s="129"/>
      <c r="C20" s="129"/>
      <c r="D20" s="80" t="s">
        <v>51</v>
      </c>
      <c r="E20" s="80" t="s">
        <v>65</v>
      </c>
      <c r="F20" s="81">
        <v>32581600</v>
      </c>
      <c r="G20" s="82">
        <v>0.16</v>
      </c>
      <c r="H20" s="83">
        <f t="shared" si="6"/>
        <v>5213056</v>
      </c>
      <c r="I20" s="111"/>
      <c r="J20" s="112"/>
      <c r="K20" s="113"/>
      <c r="L20" s="109"/>
      <c r="M20" s="110"/>
    </row>
    <row r="21" spans="1:13" ht="35.1" customHeight="1" x14ac:dyDescent="0.3">
      <c r="A21" s="113"/>
      <c r="B21" s="129"/>
      <c r="C21" s="129"/>
      <c r="D21" s="80" t="s">
        <v>51</v>
      </c>
      <c r="E21" s="80" t="s">
        <v>66</v>
      </c>
      <c r="F21" s="81">
        <v>479267582</v>
      </c>
      <c r="G21" s="82">
        <v>0.24</v>
      </c>
      <c r="H21" s="83">
        <f t="shared" si="6"/>
        <v>115024219.67999999</v>
      </c>
      <c r="I21" s="111"/>
      <c r="J21" s="112"/>
      <c r="K21" s="113"/>
      <c r="L21" s="109"/>
      <c r="M21" s="110"/>
    </row>
    <row r="22" spans="1:13" ht="24.95" customHeight="1" x14ac:dyDescent="0.3">
      <c r="A22" s="15"/>
      <c r="B22" s="46" t="s">
        <v>0</v>
      </c>
      <c r="C22" s="16"/>
      <c r="D22" s="17"/>
      <c r="E22" s="17"/>
      <c r="F22" s="18"/>
      <c r="G22" s="19"/>
      <c r="H22" s="20"/>
      <c r="I22" s="21"/>
      <c r="J22" s="76" t="s">
        <v>17</v>
      </c>
      <c r="K22" s="77">
        <f>SUM(K10:K21)</f>
        <v>12</v>
      </c>
      <c r="L22" s="78"/>
      <c r="M22" s="79">
        <f>SUM(M10:M21)</f>
        <v>11.6</v>
      </c>
    </row>
    <row r="23" spans="1:13" ht="24.95" customHeight="1" x14ac:dyDescent="0.3">
      <c r="B23" s="1" t="s">
        <v>43</v>
      </c>
    </row>
    <row r="24" spans="1:13" ht="24.95" customHeight="1" x14ac:dyDescent="0.3"/>
    <row r="25" spans="1:13" ht="24.95" customHeight="1" x14ac:dyDescent="0.3">
      <c r="A25" s="105" t="s">
        <v>34</v>
      </c>
      <c r="B25" s="106"/>
      <c r="C25" s="108"/>
      <c r="D25" s="95" t="s">
        <v>38</v>
      </c>
      <c r="E25" s="95"/>
      <c r="F25" s="95"/>
      <c r="G25" s="95"/>
      <c r="H25" s="95"/>
      <c r="I25" s="95"/>
      <c r="J25" s="95"/>
      <c r="K25" s="95"/>
      <c r="L25" s="95"/>
      <c r="M25" s="96"/>
    </row>
    <row r="26" spans="1:13" ht="54.75" customHeight="1" x14ac:dyDescent="0.3">
      <c r="A26" s="28" t="s">
        <v>14</v>
      </c>
      <c r="B26" s="4" t="s">
        <v>10</v>
      </c>
      <c r="C26" s="29" t="s">
        <v>35</v>
      </c>
      <c r="D26" s="27" t="s">
        <v>15</v>
      </c>
      <c r="E26" s="22" t="s">
        <v>25</v>
      </c>
      <c r="F26" s="33" t="s">
        <v>22</v>
      </c>
      <c r="G26" s="42" t="s">
        <v>39</v>
      </c>
      <c r="H26" s="33" t="s">
        <v>27</v>
      </c>
      <c r="I26" s="43" t="s">
        <v>19</v>
      </c>
      <c r="J26" s="44" t="s">
        <v>5</v>
      </c>
      <c r="K26" s="23" t="s">
        <v>37</v>
      </c>
      <c r="L26" s="43" t="s">
        <v>2</v>
      </c>
      <c r="M26" s="45" t="s">
        <v>20</v>
      </c>
    </row>
    <row r="27" spans="1:13" ht="35.1" customHeight="1" x14ac:dyDescent="0.3">
      <c r="A27" s="113" t="s">
        <v>84</v>
      </c>
      <c r="B27" s="129" t="s">
        <v>88</v>
      </c>
      <c r="C27" s="128">
        <v>0.4</v>
      </c>
      <c r="D27" s="80" t="s">
        <v>51</v>
      </c>
      <c r="E27" s="80" t="s">
        <v>67</v>
      </c>
      <c r="F27" s="81">
        <v>831668640</v>
      </c>
      <c r="G27" s="82">
        <v>0.47810000000000002</v>
      </c>
      <c r="H27" s="83">
        <v>397661210</v>
      </c>
      <c r="I27" s="87">
        <f>H27*C$27</f>
        <v>159064484</v>
      </c>
      <c r="J27" s="97">
        <f>SUM(I27:I38)/H1</f>
        <v>1.4228604171428572</v>
      </c>
      <c r="K27" s="99">
        <v>10</v>
      </c>
      <c r="L27" s="101">
        <f>IF(AND(J27&gt;=1),1,IF(AND(J27&lt;1,J27&gt;=0.7),0.9,IF(AND(J27&lt;0.7,J27&gt;=0.4),0.8,0.7)))</f>
        <v>1</v>
      </c>
      <c r="M27" s="103">
        <f>K27*L27</f>
        <v>10</v>
      </c>
    </row>
    <row r="28" spans="1:13" ht="35.1" customHeight="1" x14ac:dyDescent="0.3">
      <c r="A28" s="113"/>
      <c r="B28" s="129"/>
      <c r="C28" s="128"/>
      <c r="D28" s="80" t="s">
        <v>51</v>
      </c>
      <c r="E28" s="80" t="s">
        <v>68</v>
      </c>
      <c r="F28" s="81">
        <v>467875000</v>
      </c>
      <c r="G28" s="82">
        <v>0.4</v>
      </c>
      <c r="H28" s="83">
        <f>F28*G28</f>
        <v>187150000</v>
      </c>
      <c r="I28" s="87">
        <f>H28*C$27</f>
        <v>74860000</v>
      </c>
      <c r="J28" s="98"/>
      <c r="K28" s="100"/>
      <c r="L28" s="102"/>
      <c r="M28" s="104"/>
    </row>
    <row r="29" spans="1:13" ht="35.1" customHeight="1" x14ac:dyDescent="0.3">
      <c r="A29" s="113"/>
      <c r="B29" s="129"/>
      <c r="C29" s="128"/>
      <c r="D29" s="80" t="s">
        <v>51</v>
      </c>
      <c r="E29" s="80" t="s">
        <v>69</v>
      </c>
      <c r="F29" s="81">
        <v>1221000000</v>
      </c>
      <c r="G29" s="82">
        <v>4.5045045045045043E-2</v>
      </c>
      <c r="H29" s="83">
        <f>F29*G29</f>
        <v>55000000</v>
      </c>
      <c r="I29" s="87">
        <f>H29*C$27</f>
        <v>22000000</v>
      </c>
      <c r="J29" s="98"/>
      <c r="K29" s="100"/>
      <c r="L29" s="102"/>
      <c r="M29" s="104"/>
    </row>
    <row r="30" spans="1:13" ht="35.1" customHeight="1" x14ac:dyDescent="0.3">
      <c r="A30" s="113"/>
      <c r="B30" s="129"/>
      <c r="C30" s="128"/>
      <c r="D30" s="80" t="s">
        <v>51</v>
      </c>
      <c r="E30" s="80" t="s">
        <v>70</v>
      </c>
      <c r="F30" s="81">
        <v>220954500</v>
      </c>
      <c r="G30" s="82">
        <v>1</v>
      </c>
      <c r="H30" s="83">
        <f t="shared" ref="H30" si="7">F30*G30</f>
        <v>220954500</v>
      </c>
      <c r="I30" s="87">
        <f>H30*C$27</f>
        <v>88381800</v>
      </c>
      <c r="J30" s="98"/>
      <c r="K30" s="100"/>
      <c r="L30" s="102"/>
      <c r="M30" s="104"/>
    </row>
    <row r="31" spans="1:13" ht="35.1" customHeight="1" x14ac:dyDescent="0.3">
      <c r="A31" s="113" t="s">
        <v>85</v>
      </c>
      <c r="B31" s="127" t="s">
        <v>53</v>
      </c>
      <c r="C31" s="128">
        <v>0.4</v>
      </c>
      <c r="D31" s="80" t="s">
        <v>51</v>
      </c>
      <c r="E31" s="80" t="s">
        <v>71</v>
      </c>
      <c r="F31" s="85">
        <v>467875000</v>
      </c>
      <c r="G31" s="82">
        <v>1</v>
      </c>
      <c r="H31" s="86">
        <f t="shared" ref="H31:H32" si="8">F31*G31</f>
        <v>467875000</v>
      </c>
      <c r="I31" s="87">
        <f>H31*C$31</f>
        <v>187150000</v>
      </c>
      <c r="J31" s="98"/>
      <c r="K31" s="100"/>
      <c r="L31" s="102"/>
      <c r="M31" s="104"/>
    </row>
    <row r="32" spans="1:13" ht="35.1" customHeight="1" x14ac:dyDescent="0.3">
      <c r="A32" s="113"/>
      <c r="B32" s="129"/>
      <c r="C32" s="128"/>
      <c r="D32" s="80" t="s">
        <v>51</v>
      </c>
      <c r="E32" s="80" t="s">
        <v>72</v>
      </c>
      <c r="F32" s="85">
        <v>443250000</v>
      </c>
      <c r="G32" s="82">
        <v>1</v>
      </c>
      <c r="H32" s="86">
        <f t="shared" si="8"/>
        <v>443250000</v>
      </c>
      <c r="I32" s="87">
        <f>H32*C$31</f>
        <v>177300000</v>
      </c>
      <c r="J32" s="98"/>
      <c r="K32" s="100"/>
      <c r="L32" s="102"/>
      <c r="M32" s="104"/>
    </row>
    <row r="33" spans="1:13" ht="35.1" customHeight="1" x14ac:dyDescent="0.3">
      <c r="A33" s="113"/>
      <c r="B33" s="129"/>
      <c r="C33" s="128"/>
      <c r="D33" s="80" t="s">
        <v>51</v>
      </c>
      <c r="E33" s="80" t="s">
        <v>73</v>
      </c>
      <c r="F33" s="85">
        <v>621057000</v>
      </c>
      <c r="G33" s="82">
        <v>1</v>
      </c>
      <c r="H33" s="86">
        <v>272183000</v>
      </c>
      <c r="I33" s="87">
        <f>H33*C$31</f>
        <v>108873200</v>
      </c>
      <c r="J33" s="98"/>
      <c r="K33" s="100"/>
      <c r="L33" s="102"/>
      <c r="M33" s="104"/>
    </row>
    <row r="34" spans="1:13" ht="35.1" customHeight="1" x14ac:dyDescent="0.3">
      <c r="A34" s="113"/>
      <c r="B34" s="129"/>
      <c r="C34" s="128"/>
      <c r="D34" s="80" t="s">
        <v>51</v>
      </c>
      <c r="E34" s="80" t="s">
        <v>74</v>
      </c>
      <c r="F34" s="85">
        <v>669245530</v>
      </c>
      <c r="G34" s="82">
        <v>1</v>
      </c>
      <c r="H34" s="86">
        <v>205800000</v>
      </c>
      <c r="I34" s="87">
        <f>H34*C$31</f>
        <v>82320000</v>
      </c>
      <c r="J34" s="98"/>
      <c r="K34" s="100"/>
      <c r="L34" s="102"/>
      <c r="M34" s="104"/>
    </row>
    <row r="35" spans="1:13" ht="35.1" customHeight="1" x14ac:dyDescent="0.3">
      <c r="A35" s="113" t="s">
        <v>86</v>
      </c>
      <c r="B35" s="127" t="s">
        <v>52</v>
      </c>
      <c r="C35" s="128">
        <v>0.2</v>
      </c>
      <c r="D35" s="80" t="s">
        <v>51</v>
      </c>
      <c r="E35" s="80" t="s">
        <v>75</v>
      </c>
      <c r="F35" s="85">
        <v>957960000</v>
      </c>
      <c r="G35" s="82">
        <v>0.32</v>
      </c>
      <c r="H35" s="86">
        <v>147020000</v>
      </c>
      <c r="I35" s="87">
        <f>H35*C$35</f>
        <v>29404000</v>
      </c>
      <c r="J35" s="98"/>
      <c r="K35" s="100"/>
      <c r="L35" s="102"/>
      <c r="M35" s="104"/>
    </row>
    <row r="36" spans="1:13" ht="35.1" customHeight="1" x14ac:dyDescent="0.3">
      <c r="A36" s="113"/>
      <c r="B36" s="129"/>
      <c r="C36" s="128"/>
      <c r="D36" s="80" t="s">
        <v>51</v>
      </c>
      <c r="E36" s="80" t="s">
        <v>76</v>
      </c>
      <c r="F36" s="85">
        <v>732600000</v>
      </c>
      <c r="G36" s="82">
        <v>0.24299999999999999</v>
      </c>
      <c r="H36" s="86">
        <v>178021800</v>
      </c>
      <c r="I36" s="87">
        <f t="shared" ref="I36:I38" si="9">H36*C$35</f>
        <v>35604360</v>
      </c>
      <c r="J36" s="98"/>
      <c r="K36" s="100"/>
      <c r="L36" s="102"/>
      <c r="M36" s="104"/>
    </row>
    <row r="37" spans="1:13" ht="35.1" customHeight="1" x14ac:dyDescent="0.3">
      <c r="A37" s="113"/>
      <c r="B37" s="129"/>
      <c r="C37" s="128"/>
      <c r="D37" s="80" t="s">
        <v>51</v>
      </c>
      <c r="E37" s="80" t="s">
        <v>77</v>
      </c>
      <c r="F37" s="85">
        <v>32581600</v>
      </c>
      <c r="G37" s="82">
        <v>0.16</v>
      </c>
      <c r="H37" s="86">
        <v>23678240</v>
      </c>
      <c r="I37" s="87">
        <f t="shared" si="9"/>
        <v>4735648</v>
      </c>
      <c r="J37" s="98"/>
      <c r="K37" s="100"/>
      <c r="L37" s="102"/>
      <c r="M37" s="104"/>
    </row>
    <row r="38" spans="1:13" ht="35.1" customHeight="1" x14ac:dyDescent="0.3">
      <c r="A38" s="113"/>
      <c r="B38" s="129"/>
      <c r="C38" s="128"/>
      <c r="D38" s="80" t="s">
        <v>51</v>
      </c>
      <c r="E38" s="80" t="s">
        <v>78</v>
      </c>
      <c r="F38" s="85">
        <v>479267582</v>
      </c>
      <c r="G38" s="82">
        <v>0.24</v>
      </c>
      <c r="H38" s="86">
        <v>131544000</v>
      </c>
      <c r="I38" s="87">
        <f t="shared" si="9"/>
        <v>26308800</v>
      </c>
      <c r="J38" s="98"/>
      <c r="K38" s="100"/>
      <c r="L38" s="102"/>
      <c r="M38" s="104"/>
    </row>
    <row r="39" spans="1:13" ht="24.95" customHeight="1" x14ac:dyDescent="0.3">
      <c r="A39" s="3"/>
      <c r="B39" s="4" t="s">
        <v>13</v>
      </c>
      <c r="C39" s="31">
        <f>SUM(C27:C38)</f>
        <v>1</v>
      </c>
      <c r="D39" s="30"/>
      <c r="E39" s="4"/>
      <c r="F39" s="5"/>
      <c r="G39" s="6"/>
      <c r="H39" s="5"/>
      <c r="I39" s="7">
        <f>SUM(I27:I38)</f>
        <v>996002292</v>
      </c>
      <c r="J39" s="25"/>
      <c r="K39" s="54">
        <f>SUM(K27:K38)</f>
        <v>10</v>
      </c>
      <c r="L39" s="26"/>
      <c r="M39" s="55">
        <f>SUM(M27:M38)</f>
        <v>10</v>
      </c>
    </row>
    <row r="40" spans="1:13" ht="24.95" customHeight="1" x14ac:dyDescent="0.3">
      <c r="B40" s="1" t="s">
        <v>3</v>
      </c>
      <c r="F40" s="2"/>
      <c r="G40" s="8"/>
    </row>
    <row r="41" spans="1:13" ht="24.95" customHeight="1" x14ac:dyDescent="0.3">
      <c r="F41" s="2"/>
      <c r="G41" s="8"/>
    </row>
    <row r="42" spans="1:13" ht="24.95" customHeight="1" x14ac:dyDescent="0.3">
      <c r="A42" s="105" t="s">
        <v>34</v>
      </c>
      <c r="B42" s="106"/>
      <c r="C42" s="107"/>
      <c r="D42" s="94" t="s">
        <v>23</v>
      </c>
      <c r="E42" s="95"/>
      <c r="F42" s="95"/>
      <c r="G42" s="95"/>
      <c r="H42" s="96"/>
    </row>
    <row r="43" spans="1:13" ht="48" customHeight="1" x14ac:dyDescent="0.3">
      <c r="A43" s="24" t="s">
        <v>18</v>
      </c>
      <c r="B43" s="22" t="s">
        <v>10</v>
      </c>
      <c r="C43" s="22" t="s">
        <v>36</v>
      </c>
      <c r="D43" s="71" t="s">
        <v>48</v>
      </c>
      <c r="E43" s="22" t="s">
        <v>25</v>
      </c>
      <c r="F43" s="64" t="s">
        <v>44</v>
      </c>
      <c r="G43" s="63" t="s">
        <v>45</v>
      </c>
      <c r="H43" s="37" t="s">
        <v>46</v>
      </c>
    </row>
    <row r="44" spans="1:13" ht="24.95" customHeight="1" x14ac:dyDescent="0.3">
      <c r="A44" s="69" t="s">
        <v>84</v>
      </c>
      <c r="B44" s="84" t="s">
        <v>87</v>
      </c>
      <c r="C44" s="90">
        <f>C27</f>
        <v>0.4</v>
      </c>
      <c r="D44" s="88" t="s">
        <v>47</v>
      </c>
      <c r="E44" s="73" t="s">
        <v>80</v>
      </c>
      <c r="F44" s="92">
        <v>1</v>
      </c>
      <c r="G44" s="65">
        <f>$C$6*F44</f>
        <v>8</v>
      </c>
      <c r="H44" s="66">
        <f>G44*C44</f>
        <v>3.2</v>
      </c>
    </row>
    <row r="45" spans="1:13" ht="24.95" customHeight="1" x14ac:dyDescent="0.3">
      <c r="A45" s="70" t="s">
        <v>85</v>
      </c>
      <c r="B45" s="75" t="s">
        <v>89</v>
      </c>
      <c r="C45" s="91">
        <f>C31</f>
        <v>0.4</v>
      </c>
      <c r="D45" s="89" t="s">
        <v>49</v>
      </c>
      <c r="E45" s="74" t="s">
        <v>81</v>
      </c>
      <c r="F45" s="93">
        <v>1</v>
      </c>
      <c r="G45" s="67">
        <f t="shared" ref="G45:G46" si="10">$C$6*F45</f>
        <v>8</v>
      </c>
      <c r="H45" s="68">
        <f t="shared" ref="H45:H46" si="11">G45*C45</f>
        <v>3.2</v>
      </c>
    </row>
    <row r="46" spans="1:13" ht="24.95" customHeight="1" x14ac:dyDescent="0.3">
      <c r="A46" s="70" t="s">
        <v>86</v>
      </c>
      <c r="B46" s="75" t="s">
        <v>79</v>
      </c>
      <c r="C46" s="91">
        <f>C35</f>
        <v>0.2</v>
      </c>
      <c r="D46" s="89" t="s">
        <v>49</v>
      </c>
      <c r="E46" s="74" t="s">
        <v>82</v>
      </c>
      <c r="F46" s="93">
        <v>1</v>
      </c>
      <c r="G46" s="67">
        <f t="shared" si="10"/>
        <v>8</v>
      </c>
      <c r="H46" s="68">
        <f t="shared" si="11"/>
        <v>1.6</v>
      </c>
    </row>
    <row r="47" spans="1:13" ht="24.95" customHeight="1" x14ac:dyDescent="0.3">
      <c r="A47" s="48"/>
      <c r="B47" s="49" t="s">
        <v>13</v>
      </c>
      <c r="C47" s="50">
        <f>SUM(C44:C46)</f>
        <v>1</v>
      </c>
      <c r="D47" s="48"/>
      <c r="E47" s="51"/>
      <c r="F47" s="56"/>
      <c r="G47" s="49"/>
      <c r="H47" s="52">
        <f>SUM(H44:H46)</f>
        <v>8</v>
      </c>
    </row>
    <row r="48" spans="1:13" ht="24.95" customHeight="1" x14ac:dyDescent="0.3">
      <c r="B48" s="1" t="s">
        <v>4</v>
      </c>
    </row>
    <row r="49" spans="1:1" ht="24.95" customHeight="1" x14ac:dyDescent="0.3">
      <c r="A49" s="41"/>
    </row>
  </sheetData>
  <mergeCells count="50">
    <mergeCell ref="A1:E1"/>
    <mergeCell ref="B2:E2"/>
    <mergeCell ref="A3:B3"/>
    <mergeCell ref="A4:B4"/>
    <mergeCell ref="E4:E6"/>
    <mergeCell ref="A5:B5"/>
    <mergeCell ref="A6:B6"/>
    <mergeCell ref="K14:K17"/>
    <mergeCell ref="A8:C8"/>
    <mergeCell ref="D8:M8"/>
    <mergeCell ref="A10:A13"/>
    <mergeCell ref="B10:B13"/>
    <mergeCell ref="C10:C13"/>
    <mergeCell ref="I10:I13"/>
    <mergeCell ref="J10:J13"/>
    <mergeCell ref="K10:K13"/>
    <mergeCell ref="L10:L13"/>
    <mergeCell ref="M10:M13"/>
    <mergeCell ref="C35:C38"/>
    <mergeCell ref="L14:L17"/>
    <mergeCell ref="M14:M17"/>
    <mergeCell ref="A18:A21"/>
    <mergeCell ref="B18:B21"/>
    <mergeCell ref="C18:C21"/>
    <mergeCell ref="I18:I21"/>
    <mergeCell ref="J18:J21"/>
    <mergeCell ref="K18:K21"/>
    <mergeCell ref="L18:L21"/>
    <mergeCell ref="M18:M21"/>
    <mergeCell ref="A14:A17"/>
    <mergeCell ref="B14:B17"/>
    <mergeCell ref="C14:C17"/>
    <mergeCell ref="I14:I17"/>
    <mergeCell ref="J14:J17"/>
    <mergeCell ref="D42:H42"/>
    <mergeCell ref="B31:B34"/>
    <mergeCell ref="C31:C34"/>
    <mergeCell ref="D25:M25"/>
    <mergeCell ref="J27:J38"/>
    <mergeCell ref="K27:K38"/>
    <mergeCell ref="L27:L38"/>
    <mergeCell ref="M27:M38"/>
    <mergeCell ref="A42:C42"/>
    <mergeCell ref="A25:C25"/>
    <mergeCell ref="A27:A30"/>
    <mergeCell ref="B27:B30"/>
    <mergeCell ref="C27:C30"/>
    <mergeCell ref="A31:A34"/>
    <mergeCell ref="A35:A38"/>
    <mergeCell ref="B35:B38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2023-09-05T23:12:05Z</cp:lastPrinted>
  <dcterms:created xsi:type="dcterms:W3CDTF">2020-08-11T07:59:09Z</dcterms:created>
  <dcterms:modified xsi:type="dcterms:W3CDTF">2023-09-19T23:27:03Z</dcterms:modified>
  <cp:version>1100.0100.01</cp:version>
</cp:coreProperties>
</file>