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금융실 업무\2019\모태펀드\주간운용사 선정\추가공고_07\본공고\새 폴더\"/>
    </mc:Choice>
  </mc:AlternateContent>
  <bookViews>
    <workbookView xWindow="7740" yWindow="0" windowWidth="24930" windowHeight="12885" tabRatio="947"/>
  </bookViews>
  <sheets>
    <sheet name="표지" sheetId="1" r:id="rId1"/>
    <sheet name="필독_작성 및 제출요령" sheetId="2" r:id="rId2"/>
    <sheet name="작성1_제안서(운용)" sheetId="3" r:id="rId3"/>
    <sheet name="작성2_총괄표(운용)" sheetId="4" r:id="rId4"/>
    <sheet name="작성3_재무안정성" sheetId="5" r:id="rId5"/>
    <sheet name="작성4_운용자산" sheetId="6" r:id="rId6"/>
    <sheet name="작성4-2_운용자산(세부)" sheetId="12" r:id="rId7"/>
    <sheet name="작성5_인적자원" sheetId="7" r:id="rId8"/>
    <sheet name="작성5-2_인적자원_PIS 펀드 관련 인력" sheetId="10" r:id="rId9"/>
  </sheets>
  <definedNames>
    <definedName name="_xlnm._FilterDatabase" localSheetId="5" hidden="1">작성4_운용자산!$C$34:$C$47</definedName>
    <definedName name="_xlnm.Consolidate_Area" localSheetId="2">'작성1_제안서(운용)'!$B$1:$M$27</definedName>
    <definedName name="_xlnm.Consolidate_Area" localSheetId="3">'작성2_총괄표(운용)'!$B$1:$O$31</definedName>
    <definedName name="_xlnm.Consolidate_Area" localSheetId="4">작성3_재무안정성!$B$1:$H$34</definedName>
    <definedName name="_xlnm.Consolidate_Area" localSheetId="5">작성4_운용자산!$A$1:$H$31</definedName>
    <definedName name="_xlnm.Consolidate_Area" localSheetId="6">'작성4-2_운용자산(세부)'!$A$1:$H$11</definedName>
    <definedName name="_xlnm.Consolidate_Area" localSheetId="7">작성5_인적자원!$B$1:$K$26</definedName>
    <definedName name="_xlnm.Consolidate_Area" localSheetId="8">'작성5-2_인적자원_PIS 펀드 관련 인력'!$B$1:$H$43</definedName>
    <definedName name="_xlnm.Consolidate_Area" localSheetId="1">'필독_작성 및 제출요령'!$A$1:$M$29</definedName>
    <definedName name="_xlnm.Print_Area" localSheetId="2">'작성1_제안서(운용)'!$A$1:$N$27</definedName>
    <definedName name="_xlnm.Print_Area" localSheetId="4">작성3_재무안정성!$A$1:$I$34</definedName>
    <definedName name="_xlnm.Print_Area" localSheetId="5">작성4_운용자산!$A$1:$J$48</definedName>
    <definedName name="_xlnm.Print_Area" localSheetId="6">'작성4-2_운용자산(세부)'!$A$1:$K$28</definedName>
    <definedName name="_xlnm.Print_Area" localSheetId="7">작성5_인적자원!$A$1:$I$27</definedName>
    <definedName name="_xlnm.Print_Area" localSheetId="8">'작성5-2_인적자원_PIS 펀드 관련 인력'!$A$1:$N$44</definedName>
    <definedName name="_xlnm.Print_Area" localSheetId="1">'필독_작성 및 제출요령'!$A$1:$M$21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6" l="1"/>
  <c r="E26" i="6"/>
  <c r="N8" i="4" l="1"/>
  <c r="J8" i="4"/>
  <c r="N7" i="4"/>
  <c r="J7" i="4"/>
  <c r="N6" i="4"/>
  <c r="J6" i="4"/>
  <c r="H5" i="4"/>
  <c r="H4" i="4"/>
  <c r="G27" i="3"/>
  <c r="G26" i="3"/>
  <c r="B17" i="1"/>
  <c r="E20" i="10" l="1"/>
  <c r="E11" i="7" s="1"/>
  <c r="F25" i="7"/>
  <c r="G25" i="7"/>
  <c r="H25" i="7"/>
  <c r="E25" i="7"/>
  <c r="I16" i="7"/>
  <c r="I17" i="7"/>
  <c r="I18" i="7"/>
  <c r="I19" i="7"/>
  <c r="I20" i="7"/>
  <c r="I21" i="7"/>
  <c r="I22" i="7"/>
  <c r="I23" i="7"/>
  <c r="I24" i="7"/>
  <c r="I15" i="7"/>
  <c r="G19" i="12"/>
  <c r="G16" i="12"/>
  <c r="H16" i="12"/>
  <c r="J16" i="12"/>
  <c r="G17" i="12"/>
  <c r="H17" i="12"/>
  <c r="J17" i="12"/>
  <c r="G18" i="12"/>
  <c r="H18" i="12"/>
  <c r="J18" i="12"/>
  <c r="H19" i="12"/>
  <c r="J19" i="12"/>
  <c r="G20" i="12"/>
  <c r="H20" i="12"/>
  <c r="J20" i="12"/>
  <c r="G21" i="12"/>
  <c r="H21" i="12"/>
  <c r="J21" i="12"/>
  <c r="G22" i="12"/>
  <c r="H22" i="12"/>
  <c r="J22" i="12"/>
  <c r="G23" i="12"/>
  <c r="H23" i="12"/>
  <c r="J23" i="12"/>
  <c r="G24" i="12"/>
  <c r="H24" i="12"/>
  <c r="J24" i="12"/>
  <c r="G25" i="12"/>
  <c r="H25" i="12"/>
  <c r="J25" i="12"/>
  <c r="G26" i="12"/>
  <c r="H26" i="12"/>
  <c r="J26" i="12"/>
  <c r="J15" i="12"/>
  <c r="H15" i="12"/>
  <c r="G15" i="12"/>
  <c r="I15" i="12" s="1"/>
  <c r="I25" i="12" l="1"/>
  <c r="I17" i="12"/>
  <c r="I25" i="7"/>
  <c r="E10" i="7" s="1"/>
  <c r="I16" i="12"/>
  <c r="H45" i="6" s="1"/>
  <c r="I19" i="12"/>
  <c r="I21" i="12"/>
  <c r="I23" i="12"/>
  <c r="I20" i="12"/>
  <c r="I26" i="12"/>
  <c r="I22" i="12"/>
  <c r="I24" i="12"/>
  <c r="I18" i="12"/>
  <c r="H43" i="6" s="1"/>
  <c r="J26" i="10"/>
  <c r="J27" i="10"/>
  <c r="J28" i="10"/>
  <c r="I36" i="6"/>
  <c r="I37" i="6"/>
  <c r="I38" i="6"/>
  <c r="I39" i="6"/>
  <c r="I40" i="6"/>
  <c r="I41" i="6"/>
  <c r="I42" i="6"/>
  <c r="I43" i="6"/>
  <c r="I44" i="6"/>
  <c r="I45" i="6"/>
  <c r="I46" i="6"/>
  <c r="I35" i="6"/>
  <c r="E46" i="6"/>
  <c r="E38" i="6"/>
  <c r="E41" i="6"/>
  <c r="E42" i="6"/>
  <c r="E43" i="6"/>
  <c r="E44" i="6"/>
  <c r="E45" i="6"/>
  <c r="F42" i="6"/>
  <c r="G42" i="6"/>
  <c r="H42" i="6"/>
  <c r="F43" i="6"/>
  <c r="G43" i="6"/>
  <c r="F44" i="6"/>
  <c r="G44" i="6"/>
  <c r="H44" i="6"/>
  <c r="F45" i="6"/>
  <c r="G45" i="6"/>
  <c r="F46" i="6"/>
  <c r="G46" i="6"/>
  <c r="H46" i="6"/>
  <c r="E29" i="6" l="1"/>
  <c r="H35" i="6"/>
  <c r="F36" i="6"/>
  <c r="F38" i="6"/>
  <c r="F39" i="6"/>
  <c r="F40" i="6"/>
  <c r="F41" i="6"/>
  <c r="F35" i="6"/>
  <c r="G36" i="6"/>
  <c r="F37" i="6"/>
  <c r="H36" i="6"/>
  <c r="H37" i="6"/>
  <c r="H38" i="6"/>
  <c r="H39" i="6"/>
  <c r="H40" i="6"/>
  <c r="H41" i="6"/>
  <c r="G35" i="6"/>
  <c r="G37" i="6"/>
  <c r="G38" i="6"/>
  <c r="G39" i="6"/>
  <c r="G40" i="6"/>
  <c r="G41" i="6"/>
  <c r="E28" i="6" l="1"/>
  <c r="B16" i="12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F29" i="4" l="1"/>
  <c r="J25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24" i="10"/>
  <c r="E27" i="5"/>
  <c r="F25" i="5"/>
  <c r="G25" i="5"/>
  <c r="F26" i="5"/>
  <c r="G26" i="5"/>
  <c r="F27" i="5"/>
  <c r="G27" i="5"/>
  <c r="E26" i="5"/>
  <c r="E25" i="5"/>
  <c r="B36" i="6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E21" i="5" l="1"/>
  <c r="F17" i="4" s="1"/>
  <c r="E20" i="5"/>
  <c r="F16" i="4" s="1"/>
  <c r="F30" i="4"/>
  <c r="E35" i="6"/>
  <c r="E37" i="6"/>
  <c r="E39" i="6"/>
  <c r="E40" i="6"/>
  <c r="E36" i="6"/>
  <c r="F24" i="4"/>
  <c r="E22" i="5"/>
  <c r="F18" i="4" s="1"/>
  <c r="F22" i="4"/>
  <c r="F25" i="4"/>
  <c r="F23" i="4" l="1"/>
</calcChain>
</file>

<file path=xl/comments1.xml><?xml version="1.0" encoding="utf-8"?>
<comments xmlns="http://schemas.openxmlformats.org/spreadsheetml/2006/main">
  <authors>
    <author>홍준</author>
  </authors>
  <commentList>
    <comment ref="E9" authorId="0" shapeId="0">
      <text>
        <r>
          <rPr>
            <sz val="9"/>
            <color indexed="81"/>
            <rFont val="돋움"/>
            <family val="3"/>
            <charset val="129"/>
          </rPr>
          <t>결과는 자동계산되므로 
기입하지 말 것</t>
        </r>
      </text>
    </comment>
  </commentList>
</comments>
</file>

<file path=xl/sharedStrings.xml><?xml version="1.0" encoding="utf-8"?>
<sst xmlns="http://schemas.openxmlformats.org/spreadsheetml/2006/main" count="364" uniqueCount="275">
  <si>
    <t>(예시) 감사보고서, 사업보고서, 영업보고서, 입찰기관 자체 확인서(별도 요구), 타기관 확인서(별도 요구) 등</t>
  </si>
  <si>
    <t>ㅇ 제안서상 수식, 인쇄범위, 형식, 글자체, 셀형식 등 기타 양식은 제공된 양식을 그대로 사용(필히 엄수)</t>
  </si>
  <si>
    <t>※ 당해 보고서 등의 해당면을 포스트 잇 등으로 표시하고, 해당부분을 형광펜으로 구분표시할 것</t>
  </si>
  <si>
    <t>ㅇ 제안서 작성시 항목별로 요구하는 단위를 구분하여 정확히 기재할 것</t>
  </si>
  <si>
    <t>ㅇ 제안서 작성시 작성기간 또는 기준일 등을 반드시 준수하여 정확히 기재할 것</t>
  </si>
  <si>
    <t>대표이사명</t>
  </si>
  <si>
    <t>Ⅱ-(2)</t>
  </si>
  <si>
    <t>※ 주의사항</t>
  </si>
  <si>
    <t>(이메일)</t>
  </si>
  <si>
    <t>(휴대폰)</t>
  </si>
  <si>
    <t>(사무실)</t>
  </si>
  <si>
    <t>성  명</t>
  </si>
  <si>
    <t>I-(1)</t>
  </si>
  <si>
    <t>(부  서)</t>
  </si>
  <si>
    <t>세부항목</t>
  </si>
  <si>
    <t>[제 1 권]</t>
  </si>
  <si>
    <t>(팩   스)</t>
  </si>
  <si>
    <t>(직  위)</t>
  </si>
  <si>
    <t>Ⅲ-(2)</t>
  </si>
  <si>
    <t>(직   위)</t>
  </si>
  <si>
    <t>Ⅱ-(3)</t>
  </si>
  <si>
    <t>(핸드폰)</t>
  </si>
  <si>
    <t>(성  명)</t>
  </si>
  <si>
    <t>Ⅲ-(1)</t>
  </si>
  <si>
    <t>Ⅱ-(1)</t>
  </si>
  <si>
    <t>(팩  스)</t>
  </si>
  <si>
    <t>정량적 요소에 대한 기술</t>
  </si>
  <si>
    <t>제안서 작성 및 제출요령</t>
  </si>
  <si>
    <t>[원   본] (or 사본)</t>
  </si>
  <si>
    <t xml:space="preserve">연   락   처 </t>
  </si>
  <si>
    <t>(단위 : 원)</t>
  </si>
  <si>
    <t>회   사   명</t>
  </si>
  <si>
    <t>제   출   일 :</t>
  </si>
  <si>
    <t>(단위 : 개월)</t>
  </si>
  <si>
    <t>회   사   명 :</t>
  </si>
  <si>
    <t>대 표 이 사 :</t>
  </si>
  <si>
    <t>담   당   자</t>
  </si>
  <si>
    <t>담   당  자</t>
  </si>
  <si>
    <t>ㅇ 제안서 작성은 노란색으로 표시된 셀에 대해서만 기입할 것</t>
  </si>
  <si>
    <t>ㅇ 제안서 작성시 요구사항에 대해서만 간단히 기입할 것</t>
  </si>
  <si>
    <t>1) 노란색 음영부분만 작성(이외 절대 작성하지 말 것)</t>
  </si>
  <si>
    <t>산식</t>
  </si>
  <si>
    <t>%</t>
  </si>
  <si>
    <t>(인)</t>
  </si>
  <si>
    <t>결과값</t>
  </si>
  <si>
    <t>번호</t>
  </si>
  <si>
    <t>비고</t>
  </si>
  <si>
    <t>원</t>
  </si>
  <si>
    <t>근거</t>
  </si>
  <si>
    <t>2) 기준일 등 요구항목 반드시 준수</t>
  </si>
  <si>
    <t>※ 당사는 제출된 자료의 모든 기재사항이 사실임을 확인하고, 만일 허위기재가 있거나 사실과 다를 경우 선정대상에서 배제되거나 낙찰이 취소되더라도 이의를 제기하지 않을 것이며, 입찰보증금의 국고귀속 등 불이익 조치를 받더라도 이의를 제기하지 않을 것을 서약합니다.</t>
  </si>
  <si>
    <t>ㅇ 제안서 제출시 파일명은 회사이름 및 신청부문을 포함하여 '제안업체명_제1권.xlsx'로 저장할 것</t>
  </si>
  <si>
    <t>원</t>
    <phoneticPr fontId="26" type="noConversion"/>
  </si>
  <si>
    <t>%</t>
    <phoneticPr fontId="26" type="noConversion"/>
  </si>
  <si>
    <r>
      <t xml:space="preserve">총괄표
</t>
    </r>
    <r>
      <rPr>
        <sz val="22"/>
        <color rgb="FF000000"/>
        <rFont val="HY헤드라인M"/>
        <family val="1"/>
        <charset val="129"/>
      </rPr>
      <t>(주간운용사용)</t>
    </r>
    <phoneticPr fontId="26" type="noConversion"/>
  </si>
  <si>
    <t>I. 재무안정성</t>
  </si>
  <si>
    <t>I. 재무안정성</t>
    <phoneticPr fontId="26" type="noConversion"/>
  </si>
  <si>
    <t>총자산이익률</t>
    <phoneticPr fontId="26" type="noConversion"/>
  </si>
  <si>
    <t>I-(2)</t>
  </si>
  <si>
    <t>I-(3)</t>
  </si>
  <si>
    <t>자기자본이익률</t>
    <phoneticPr fontId="26" type="noConversion"/>
  </si>
  <si>
    <t>자기자본비율</t>
    <phoneticPr fontId="26" type="noConversion"/>
  </si>
  <si>
    <t>□ 재무비율 확인방법</t>
    <phoneticPr fontId="26" type="noConversion"/>
  </si>
  <si>
    <t>출처 : 금융감독원 전자공시시스템(http://dart.fss.or.kr/)</t>
    <phoneticPr fontId="26" type="noConversion"/>
  </si>
  <si>
    <t>조회탭</t>
    <phoneticPr fontId="26" type="noConversion"/>
  </si>
  <si>
    <t>금융감독원 전자공시시스템</t>
    <phoneticPr fontId="26" type="noConversion"/>
  </si>
  <si>
    <t>회사명</t>
  </si>
  <si>
    <t>회사명</t>
    <phoneticPr fontId="26" type="noConversion"/>
  </si>
  <si>
    <t>회사별</t>
    <phoneticPr fontId="26" type="noConversion"/>
  </si>
  <si>
    <t>조회기간</t>
  </si>
  <si>
    <t>조회기간</t>
    <phoneticPr fontId="26" type="noConversion"/>
  </si>
  <si>
    <t>- 최근 3개년 자료의 단순평균값을 사용</t>
    <phoneticPr fontId="26" type="noConversion"/>
  </si>
  <si>
    <t>1. 반드시 노란색 음영부분만 기재할 것</t>
    <phoneticPr fontId="26" type="noConversion"/>
  </si>
  <si>
    <t>2. 출력범위/양식 등 절대 변경 금지</t>
    <phoneticPr fontId="26" type="noConversion"/>
  </si>
  <si>
    <t>3. 작성 기준</t>
    <phoneticPr fontId="26" type="noConversion"/>
  </si>
  <si>
    <t>[ 작성 및 제출요령 ]</t>
    <phoneticPr fontId="26" type="noConversion"/>
  </si>
  <si>
    <t>총자산이익률(%)</t>
    <phoneticPr fontId="26" type="noConversion"/>
  </si>
  <si>
    <t>자기자본이익률(%)</t>
    <phoneticPr fontId="26" type="noConversion"/>
  </si>
  <si>
    <t>자기자본비율(%)</t>
    <phoneticPr fontId="26" type="noConversion"/>
  </si>
  <si>
    <t>재무 평가항목</t>
    <phoneticPr fontId="26" type="noConversion"/>
  </si>
  <si>
    <t>결과</t>
    <phoneticPr fontId="26" type="noConversion"/>
  </si>
  <si>
    <t>2018년 12월말</t>
    <phoneticPr fontId="26" type="noConversion"/>
  </si>
  <si>
    <t>2017년 12월말</t>
    <phoneticPr fontId="26" type="noConversion"/>
  </si>
  <si>
    <t>2016년 12월말</t>
    <phoneticPr fontId="26" type="noConversion"/>
  </si>
  <si>
    <t>연결재무상태표</t>
    <phoneticPr fontId="26" type="noConversion"/>
  </si>
  <si>
    <t>출처</t>
    <phoneticPr fontId="26" type="noConversion"/>
  </si>
  <si>
    <t>자산총계</t>
    <phoneticPr fontId="26" type="noConversion"/>
  </si>
  <si>
    <t>자본총계</t>
    <phoneticPr fontId="26" type="noConversion"/>
  </si>
  <si>
    <t>연결포괄손익계산서</t>
    <phoneticPr fontId="26" type="noConversion"/>
  </si>
  <si>
    <t>당기순이익</t>
    <phoneticPr fontId="26" type="noConversion"/>
  </si>
  <si>
    <t>2015년 12월말</t>
    <phoneticPr fontId="26" type="noConversion"/>
  </si>
  <si>
    <t>Ⅱ. 운용자산</t>
  </si>
  <si>
    <t>Ⅱ. 운용자산</t>
    <phoneticPr fontId="26" type="noConversion"/>
  </si>
  <si>
    <t>Ⅱ-(4)</t>
  </si>
  <si>
    <t>총순자산총액3년 평균</t>
  </si>
  <si>
    <t>총순자산총액3년 평균</t>
    <phoneticPr fontId="26" type="noConversion"/>
  </si>
  <si>
    <t>총순자산총액3년 증가율</t>
  </si>
  <si>
    <t>총순자산총액3년 증가율</t>
    <phoneticPr fontId="26" type="noConversion"/>
  </si>
  <si>
    <t>해외자산총순자산총액3년 평균</t>
  </si>
  <si>
    <t>□ 운용자산 자료 확인방법</t>
    <phoneticPr fontId="26" type="noConversion"/>
  </si>
  <si>
    <t>출처 : 금융투자협회 종합통계서비스(www.freesis.or.kr/) &gt; 펀드 &gt; 펀드산업 &gt; 설정통계 &gt; 유형별기간설정</t>
    <phoneticPr fontId="26" type="noConversion"/>
  </si>
  <si>
    <t>펀드</t>
    <phoneticPr fontId="26" type="noConversion"/>
  </si>
  <si>
    <t>운용회사선택</t>
    <phoneticPr fontId="26" type="noConversion"/>
  </si>
  <si>
    <t>제안업체</t>
    <phoneticPr fontId="26" type="noConversion"/>
  </si>
  <si>
    <t>설정원본/순자산총액/펀드수</t>
    <phoneticPr fontId="26" type="noConversion"/>
  </si>
  <si>
    <t>순자산총액</t>
    <phoneticPr fontId="26" type="noConversion"/>
  </si>
  <si>
    <t>일간/월간/년간</t>
    <phoneticPr fontId="26" type="noConversion"/>
  </si>
  <si>
    <t>투자지역구분</t>
    <phoneticPr fontId="26" type="noConversion"/>
  </si>
  <si>
    <t>전체</t>
    <phoneticPr fontId="26" type="noConversion"/>
  </si>
  <si>
    <t>공모/사모구분</t>
    <phoneticPr fontId="26" type="noConversion"/>
  </si>
  <si>
    <t>월간</t>
    <phoneticPr fontId="26" type="noConversion"/>
  </si>
  <si>
    <t>단위</t>
    <phoneticPr fontId="26" type="noConversion"/>
  </si>
  <si>
    <t>순번</t>
    <phoneticPr fontId="26" type="noConversion"/>
  </si>
  <si>
    <t>일자</t>
    <phoneticPr fontId="26" type="noConversion"/>
  </si>
  <si>
    <t>해외자산 총순자산총액</t>
    <phoneticPr fontId="26" type="noConversion"/>
  </si>
  <si>
    <t xml:space="preserve">- 재간접펀드 유형은 모자형 펀드구조 펀드는 제외할 것 </t>
    <phoneticPr fontId="26" type="noConversion"/>
  </si>
  <si>
    <t>순자산 평가항목</t>
    <phoneticPr fontId="26" type="noConversion"/>
  </si>
  <si>
    <t>인프라펀드 또는 재간접펀드총순자산총액3년 평균</t>
    <phoneticPr fontId="26" type="noConversion"/>
  </si>
  <si>
    <t>Ⅲ. 인적자원</t>
    <phoneticPr fontId="26" type="noConversion"/>
  </si>
  <si>
    <t>▸제안업체가 제안한 인원수</t>
    <phoneticPr fontId="26" type="noConversion"/>
  </si>
  <si>
    <t>Ⅲ. 인적자원</t>
    <phoneticPr fontId="26" type="noConversion"/>
  </si>
  <si>
    <t>※ 운용인력은 투자자산운용사 자격요건을 갖춘 자로 한정</t>
  </si>
  <si>
    <t>※ 근무경력 동안 해당 업체가 위의 인가업종에 해당해야 함</t>
  </si>
  <si>
    <t>인적자원 평가항목</t>
    <phoneticPr fontId="26" type="noConversion"/>
  </si>
  <si>
    <t>결과</t>
    <phoneticPr fontId="26" type="noConversion"/>
  </si>
  <si>
    <t>자격요건</t>
    <phoneticPr fontId="26" type="noConversion"/>
  </si>
  <si>
    <t>업계경력</t>
    <phoneticPr fontId="26" type="noConversion"/>
  </si>
  <si>
    <t>개월수</t>
  </si>
  <si>
    <t>직급</t>
    <phoneticPr fontId="26" type="noConversion"/>
  </si>
  <si>
    <t>주식운용 1팀</t>
  </si>
  <si>
    <t>팀장</t>
    <phoneticPr fontId="26" type="noConversion"/>
  </si>
  <si>
    <t>김친절</t>
    <phoneticPr fontId="26" type="noConversion"/>
  </si>
  <si>
    <t>이감사</t>
  </si>
  <si>
    <t>대체투자 2팀</t>
  </si>
  <si>
    <t>과장</t>
  </si>
  <si>
    <t xml:space="preserve">- 인프라 자산 또는 재간접 펀드 두 가지 유형에 모두 해당되는 경우에는 한 가지만 반영하여 산출
</t>
    <phoneticPr fontId="26" type="noConversion"/>
  </si>
  <si>
    <t>인프라자산 
순자산총액 (A)</t>
    <phoneticPr fontId="26" type="noConversion"/>
  </si>
  <si>
    <t>재간접펀드 
순자산총액 (B)</t>
    <phoneticPr fontId="26" type="noConversion"/>
  </si>
  <si>
    <t>증가율 (%)</t>
    <phoneticPr fontId="26" type="noConversion"/>
  </si>
  <si>
    <t>기준일자</t>
    <phoneticPr fontId="26" type="noConversion"/>
  </si>
  <si>
    <t>펀드명</t>
    <phoneticPr fontId="26" type="noConversion"/>
  </si>
  <si>
    <t>설정일</t>
    <phoneticPr fontId="26" type="noConversion"/>
  </si>
  <si>
    <t>유형</t>
    <phoneticPr fontId="26" type="noConversion"/>
  </si>
  <si>
    <t>순자산</t>
    <phoneticPr fontId="26" type="noConversion"/>
  </si>
  <si>
    <t>ㅇㅇ인프라사모집합투자신탁1호</t>
  </si>
  <si>
    <t>(단위: 백만)</t>
    <phoneticPr fontId="26" type="noConversion"/>
  </si>
  <si>
    <t>집합투자기구 분류코드</t>
    <phoneticPr fontId="26" type="noConversion"/>
  </si>
  <si>
    <t>(금융투자협회)</t>
    <phoneticPr fontId="26" type="noConversion"/>
  </si>
  <si>
    <t>- 집합투자기구 분류코드는 '금융투자회사의 영업 및 업무에 관한 규정 시행세칙' 별지 15호를 기준으로 펀드 설정 시 제출한 코드 기재</t>
    <phoneticPr fontId="26" type="noConversion"/>
  </si>
  <si>
    <t>- 일임 등의 사유로 집합투자기구 분류코드가 없는 경우 제안업체의 판단에 따라 분류하되 자산명세부 등 증빙자료 제출</t>
    <phoneticPr fontId="26" type="noConversion"/>
  </si>
  <si>
    <t>인프라자산 또는 재간접펀드총순자산총액3년 평균
(A) + (B) - (C)</t>
    <phoneticPr fontId="26" type="noConversion"/>
  </si>
  <si>
    <t>인프라 재간접 (C=A&amp;B)</t>
    <phoneticPr fontId="26" type="noConversion"/>
  </si>
  <si>
    <t>(D)</t>
    <phoneticPr fontId="26" type="noConversion"/>
  </si>
  <si>
    <t>인프라자산 
(A)</t>
    <phoneticPr fontId="26" type="noConversion"/>
  </si>
  <si>
    <t>재간접펀드 
(B)</t>
    <phoneticPr fontId="26" type="noConversion"/>
  </si>
  <si>
    <t>인프라 재간접 (C=A&amp;B)</t>
    <phoneticPr fontId="26" type="noConversion"/>
  </si>
  <si>
    <t>해외자산 
(D)</t>
    <phoneticPr fontId="26" type="noConversion"/>
  </si>
  <si>
    <t>구 분</t>
    <phoneticPr fontId="26" type="noConversion"/>
  </si>
  <si>
    <t>생년월일</t>
  </si>
  <si>
    <t>조사분석</t>
  </si>
  <si>
    <t>조사분석</t>
    <phoneticPr fontId="26" type="noConversion"/>
  </si>
  <si>
    <t>운용</t>
  </si>
  <si>
    <t>운용</t>
    <phoneticPr fontId="26" type="noConversion"/>
  </si>
  <si>
    <t>위험관리</t>
    <phoneticPr fontId="26" type="noConversion"/>
  </si>
  <si>
    <t>* 금융투자인가업자, 금융투자등록업자, 겸영금융투자업자, 일반사무관리회사, 집합투자기구평가회사, 채권평가회사</t>
    <phoneticPr fontId="26" type="noConversion"/>
  </si>
  <si>
    <t>기타</t>
  </si>
  <si>
    <t>기타</t>
    <phoneticPr fontId="26" type="noConversion"/>
  </si>
  <si>
    <t>※ 제안업체는 대상자의 경력을 증명하기 위해 국민연금가입증명서와 이력서를 제출하여야 함</t>
    <phoneticPr fontId="26" type="noConversion"/>
  </si>
  <si>
    <t>제안형 펀드 운용</t>
  </si>
  <si>
    <t>제안형 펀드 운용</t>
    <phoneticPr fontId="26" type="noConversion"/>
  </si>
  <si>
    <t>모태펀드 운용</t>
  </si>
  <si>
    <t>모태펀드 운용</t>
    <phoneticPr fontId="26" type="noConversion"/>
  </si>
  <si>
    <t>PIS 펀드 관리</t>
  </si>
  <si>
    <t>PIS 펀드 관리</t>
    <phoneticPr fontId="26" type="noConversion"/>
  </si>
  <si>
    <t>박평화</t>
    <phoneticPr fontId="26" type="noConversion"/>
  </si>
  <si>
    <t>OCIO팀</t>
    <phoneticPr fontId="26" type="noConversion"/>
  </si>
  <si>
    <t>과장</t>
    <phoneticPr fontId="26" type="noConversion"/>
  </si>
  <si>
    <t>업무구분</t>
    <phoneticPr fontId="26" type="noConversion"/>
  </si>
  <si>
    <t>김친절</t>
    <phoneticPr fontId="26" type="noConversion"/>
  </si>
  <si>
    <t>근무 당시
소속 부서</t>
    <phoneticPr fontId="26" type="noConversion"/>
  </si>
  <si>
    <t>업무시작일</t>
    <phoneticPr fontId="26" type="noConversion"/>
  </si>
  <si>
    <t>업무종료일</t>
    <phoneticPr fontId="26" type="noConversion"/>
  </si>
  <si>
    <t>OO운용</t>
    <phoneticPr fontId="26" type="noConversion"/>
  </si>
  <si>
    <t>△△운용</t>
  </si>
  <si>
    <t>△△운용</t>
    <phoneticPr fontId="26" type="noConversion"/>
  </si>
  <si>
    <t>□□운용</t>
    <phoneticPr fontId="26" type="noConversion"/>
  </si>
  <si>
    <t>투자자산운용사, AICPA</t>
    <phoneticPr fontId="26" type="noConversion"/>
  </si>
  <si>
    <t>투자자산운용사, CFA</t>
    <phoneticPr fontId="26" type="noConversion"/>
  </si>
  <si>
    <t>금융투자분석사</t>
    <phoneticPr fontId="26" type="noConversion"/>
  </si>
  <si>
    <t>경영관리 7개월, 상품 20개월</t>
    <phoneticPr fontId="26" type="noConversion"/>
  </si>
  <si>
    <t>경영관리본부</t>
    <phoneticPr fontId="26" type="noConversion"/>
  </si>
  <si>
    <t>인프라투자 2팀</t>
    <phoneticPr fontId="26" type="noConversion"/>
  </si>
  <si>
    <t>명</t>
    <phoneticPr fontId="26" type="noConversion"/>
  </si>
  <si>
    <t>2019. 7.</t>
    <phoneticPr fontId="26" type="noConversion"/>
  </si>
  <si>
    <t>※ 해외지사 근무인력도 담당 운용인력으로 포함하여 제안할 수 있으나, 업무개시이후 부터는 국내에 상주하여야 함</t>
    <phoneticPr fontId="26" type="noConversion"/>
  </si>
  <si>
    <t>18151Z42A72106222ZZB</t>
    <phoneticPr fontId="26" type="noConversion"/>
  </si>
  <si>
    <t>16151Z220720862ZZZZA</t>
  </si>
  <si>
    <t>19241242A7202ZZZZZZA</t>
    <phoneticPr fontId="26" type="noConversion"/>
  </si>
  <si>
    <t>16121A120360211ZZZZB</t>
  </si>
  <si>
    <t>ㅇㅇ인프라사모집합투자신탁2호</t>
    <phoneticPr fontId="26" type="noConversion"/>
  </si>
  <si>
    <t>ㅇㅇ인프라사모집합투자신탁3호</t>
    <phoneticPr fontId="26" type="noConversion"/>
  </si>
  <si>
    <t>ㅇㅇ인프라사모집합투자신탁4호</t>
    <phoneticPr fontId="26" type="noConversion"/>
  </si>
  <si>
    <t>비등기임원</t>
  </si>
  <si>
    <t>경영이사</t>
    <phoneticPr fontId="26" type="noConversion"/>
  </si>
  <si>
    <t>사외이사</t>
    <phoneticPr fontId="26" type="noConversion"/>
  </si>
  <si>
    <t>감사 또는 상근감사위원</t>
  </si>
  <si>
    <t>정규직</t>
    <phoneticPr fontId="26" type="noConversion"/>
  </si>
  <si>
    <t>전체</t>
    <phoneticPr fontId="26" type="noConversion"/>
  </si>
  <si>
    <t>(일반직)</t>
    <phoneticPr fontId="26" type="noConversion"/>
  </si>
  <si>
    <t>(무기계약직)</t>
    <phoneticPr fontId="26" type="noConversion"/>
  </si>
  <si>
    <t>(전문인력)</t>
    <phoneticPr fontId="26" type="noConversion"/>
  </si>
  <si>
    <t>(그외)</t>
    <phoneticPr fontId="26" type="noConversion"/>
  </si>
  <si>
    <t>계</t>
  </si>
  <si>
    <t>투자권유대행인</t>
  </si>
  <si>
    <t>비정규직</t>
    <phoneticPr fontId="26" type="noConversion"/>
  </si>
  <si>
    <t>직원</t>
    <phoneticPr fontId="26" type="noConversion"/>
  </si>
  <si>
    <t>등기이사</t>
    <phoneticPr fontId="26" type="noConversion"/>
  </si>
  <si>
    <t>남</t>
    <phoneticPr fontId="26" type="noConversion"/>
  </si>
  <si>
    <t>여</t>
    <phoneticPr fontId="26" type="noConversion"/>
  </si>
  <si>
    <t>총임직원수</t>
    <phoneticPr fontId="26" type="noConversion"/>
  </si>
  <si>
    <t>합계</t>
    <phoneticPr fontId="26" type="noConversion"/>
  </si>
  <si>
    <t>국내</t>
    <phoneticPr fontId="26" type="noConversion"/>
  </si>
  <si>
    <t>해외</t>
    <phoneticPr fontId="26" type="noConversion"/>
  </si>
  <si>
    <t>(단위: 명)</t>
    <phoneticPr fontId="26" type="noConversion"/>
  </si>
  <si>
    <t>※ 한 회사 내 인사발령 또는 업무분장 변동으로 업무구분 상 변경이 있는 경우 행을 구분하여 작성</t>
    <phoneticPr fontId="26" type="noConversion"/>
  </si>
  <si>
    <t xml:space="preserve">- 개별 펀드에 대한 세부 내역을 기재할 것 </t>
    <phoneticPr fontId="26" type="noConversion"/>
  </si>
  <si>
    <t>2016/06/30 ~ 2019/06/30</t>
    <phoneticPr fontId="26" type="noConversion"/>
  </si>
  <si>
    <t>전체</t>
    <phoneticPr fontId="26" type="noConversion"/>
  </si>
  <si>
    <t>백만</t>
    <phoneticPr fontId="26" type="noConversion"/>
  </si>
  <si>
    <t>(단위: 백만)</t>
    <phoneticPr fontId="26" type="noConversion"/>
  </si>
  <si>
    <t>ㅇ 작성항목에 대한 증빙서류 등을 첨부하되, 총괄표 내 근거란에 해당 보고서명, 페이지 등을 반드시 기재할 것</t>
    <phoneticPr fontId="26" type="noConversion"/>
  </si>
  <si>
    <t>인프라자산 또는 재간접펀드
총순자산총액 3년 평균</t>
    <phoneticPr fontId="26" type="noConversion"/>
  </si>
  <si>
    <t>해외자산
총순자산총액 3년 평균</t>
    <phoneticPr fontId="26" type="noConversion"/>
  </si>
  <si>
    <t>▸매 분기말 기준 (6개 분기)</t>
    <phoneticPr fontId="26" type="noConversion"/>
  </si>
  <si>
    <t>▸매 분기말 기준 (7개 분기)</t>
    <phoneticPr fontId="26" type="noConversion"/>
  </si>
  <si>
    <t>총임직원수</t>
    <phoneticPr fontId="26" type="noConversion"/>
  </si>
  <si>
    <t>본 펀드 관련 인력 업계 경력</t>
    <phoneticPr fontId="26" type="noConversion"/>
  </si>
  <si>
    <t>▸제안업체가 제안한 인원의 업계경력 가중치 
  •  10년 미만 : 해당 경력
  •  10년 이상 : 10.0</t>
    <phoneticPr fontId="26" type="noConversion"/>
  </si>
  <si>
    <t xml:space="preserve">자료 제출 인력의 수 </t>
    <phoneticPr fontId="26" type="noConversion"/>
  </si>
  <si>
    <t>PIS 펀드 관련 인력의 업계 경력</t>
  </si>
  <si>
    <t>PIS 펀드 관련 인력의 업계 경력</t>
    <phoneticPr fontId="26" type="noConversion"/>
  </si>
  <si>
    <r>
      <t xml:space="preserve">※ 모태펀드 운용인력 또는 제안형 펀드 운용인력이 PIS 펀드 관리인력을 겸하는 경우 </t>
    </r>
    <r>
      <rPr>
        <b/>
        <u/>
        <sz val="11"/>
        <rFont val="맑은 고딕"/>
        <family val="3"/>
        <charset val="129"/>
      </rPr>
      <t>구분을 운용역 기준으로 작성하고 비고에 해당사항 기재</t>
    </r>
    <phoneticPr fontId="26" type="noConversion"/>
  </si>
  <si>
    <t>비고*
(기타 경력의 상세, 겸직 여부)</t>
    <phoneticPr fontId="26" type="noConversion"/>
  </si>
  <si>
    <t>월</t>
    <phoneticPr fontId="26" type="noConversion"/>
  </si>
  <si>
    <t>당기순이익 / 자산총계의 
직전 3개 회계연도 단순평균</t>
    <phoneticPr fontId="26" type="noConversion"/>
  </si>
  <si>
    <t>당기순이익 / 자본총계
직전 3개 회계연도 단순평균</t>
    <phoneticPr fontId="26" type="noConversion"/>
  </si>
  <si>
    <t>자본총계 / 자산총계
직전 3개 회계연도 단순평균</t>
    <phoneticPr fontId="26" type="noConversion"/>
  </si>
  <si>
    <t>‣당기순이익 : 직전 3년 결산일 기준 재무제표상의 당기순이익
‣총자산 : 직전 3년 결산일 기준 결산일 기준 재무제표상의 총자산
※ 외부 감사보고서를 기준으로 함</t>
    <phoneticPr fontId="26" type="noConversion"/>
  </si>
  <si>
    <t>‣당기순이익 : 직전 3년 결산일 기준 재무제표상의 당기순이익
‣자본총계 : 직전 3년 결산일 기준 재무제표상의 자본총계
※외부 감사보고서를 기준으로 함</t>
    <phoneticPr fontId="26" type="noConversion"/>
  </si>
  <si>
    <t>‣총자산 : 결산일 기준 재무제표상의 재무제표상의 총자산
‣자본총계 : 결산일 기준 재무제표상의 재무제표상의 자본총계
※ 외부 감사보고서를 기준으로 함</t>
    <phoneticPr fontId="26" type="noConversion"/>
  </si>
  <si>
    <t>ㅇ 제안서 양식은 파일 및 서면으로 제출하되,  서면제출시 제안서 하단에 회사의 명판과 인감 날인할 것</t>
    <phoneticPr fontId="26" type="noConversion"/>
  </si>
  <si>
    <r>
      <t xml:space="preserve">글로벌플랜트건설스마트시티 펀드 위탁운영기관 제안서
</t>
    </r>
    <r>
      <rPr>
        <sz val="22"/>
        <color rgb="FF000000"/>
        <rFont val="HY헤드라인M"/>
        <family val="1"/>
        <charset val="129"/>
      </rPr>
      <t>(주간운용사)</t>
    </r>
    <phoneticPr fontId="26" type="noConversion"/>
  </si>
  <si>
    <t>제안업체 최근 3개 결산년도</t>
    <phoneticPr fontId="26" type="noConversion"/>
  </si>
  <si>
    <t>- 직전 결산일 기준으로 최근 3개년도 외부감사보고서를 기준으로 활용</t>
    <phoneticPr fontId="26" type="noConversion"/>
  </si>
  <si>
    <t>- 순자산총액은 금융투자협회 자료를 이용하고, 인프라 자산, 재간접펀드 및 해외자산은 작성4-2_운용자산(세부)에 개별 펀드 자료를 입력할 것</t>
    <phoneticPr fontId="26" type="noConversion"/>
  </si>
  <si>
    <t>1. 반드시 노란색 음영부분만 기재하고, 그 외 범위는 채우기 핸들을 활용</t>
    <phoneticPr fontId="26" type="noConversion"/>
  </si>
  <si>
    <t>글로벌플랜트건설스마트시티 펀드 주간운용사 선정을 위한 제안서</t>
    <phoneticPr fontId="26" type="noConversion"/>
  </si>
  <si>
    <t>AAA 자산운용</t>
    <phoneticPr fontId="26" type="noConversion"/>
  </si>
  <si>
    <t>김친절</t>
    <phoneticPr fontId="26" type="noConversion"/>
  </si>
  <si>
    <t>부장</t>
    <phoneticPr fontId="26" type="noConversion"/>
  </si>
  <si>
    <t>이감사</t>
    <phoneticPr fontId="26" type="noConversion"/>
  </si>
  <si>
    <t>투자금융부</t>
    <phoneticPr fontId="26" type="noConversion"/>
  </si>
  <si>
    <t>02-000-0000</t>
    <phoneticPr fontId="26" type="noConversion"/>
  </si>
  <si>
    <t>010-000-0000</t>
    <phoneticPr fontId="26" type="noConversion"/>
  </si>
  <si>
    <t>invest@kindkorea.or.kr</t>
    <phoneticPr fontId="26" type="noConversion"/>
  </si>
  <si>
    <t>감사보고서 p.00</t>
    <phoneticPr fontId="26" type="noConversion"/>
  </si>
  <si>
    <t>영업보고서 p.00</t>
    <phoneticPr fontId="26" type="noConversion"/>
  </si>
  <si>
    <t>1. 반드시 노란색 음영처리된 곳만 작성할 것</t>
    <phoneticPr fontId="26" type="noConversion"/>
  </si>
  <si>
    <r>
      <t xml:space="preserve">2. 본 자료의 작성기준일 : </t>
    </r>
    <r>
      <rPr>
        <b/>
        <u/>
        <sz val="11"/>
        <rFont val="맑은 고딕"/>
        <family val="3"/>
        <charset val="129"/>
      </rPr>
      <t>2019년 6월말</t>
    </r>
    <phoneticPr fontId="26" type="noConversion"/>
  </si>
  <si>
    <t>3. 영업보고서 내 'VI. 임원 및 직원 등에 관한 사항'을 참조하여 작성</t>
    <phoneticPr fontId="26" type="noConversion"/>
  </si>
  <si>
    <r>
      <t xml:space="preserve">2. 본 자료의 작성기준일은 </t>
    </r>
    <r>
      <rPr>
        <b/>
        <u/>
        <sz val="11"/>
        <rFont val="맑은 고딕"/>
        <family val="3"/>
        <charset val="129"/>
      </rPr>
      <t>2019년 6월말</t>
    </r>
    <r>
      <rPr>
        <sz val="11"/>
        <rFont val="맑은 고딕"/>
        <family val="3"/>
        <charset val="129"/>
      </rPr>
      <t>임</t>
    </r>
    <phoneticPr fontId="26" type="noConversion"/>
  </si>
  <si>
    <t>3. 「PIS 펀드 담당인력」에 포함되는 대상은 PIS 펀드 모태펀드 운용인력, 제안형 펀드 운용인력, PIS 펀드 관리인력으로 최대 3인에 대하여만 제출</t>
    <phoneticPr fontId="26" type="noConversion"/>
  </si>
  <si>
    <r>
      <t>4. 자료 제출 인력의 수(셀 E19)는</t>
    </r>
    <r>
      <rPr>
        <b/>
        <sz val="11"/>
        <rFont val="맑은 고딕"/>
        <family val="3"/>
        <charset val="129"/>
      </rPr>
      <t xml:space="preserve"> 운용인력 중 1인이 관리인력을 겸하는 경우</t>
    </r>
    <r>
      <rPr>
        <sz val="11"/>
        <rFont val="맑은 고딕"/>
        <family val="3"/>
        <charset val="129"/>
      </rPr>
      <t xml:space="preserve"> 2, 그렇지 않은 경우 3을 입력</t>
    </r>
    <phoneticPr fontId="26" type="noConversion"/>
  </si>
  <si>
    <t>5. 대상자는 해당 협회의 등록 확인서, 또는 자격증 사본이나 증빙서류 제출 (투자자산운용사는 협회 등록 확인서로만 인증 가능)</t>
    <phoneticPr fontId="26" type="noConversion"/>
  </si>
  <si>
    <t>6. 업계경력은 다음의 해당 근무경력만 인정되며, 하기의 경력월수 기재 시 무관업계 경력은 제외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</si>
</sst>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46">
    <font>
      <sz val="10"/>
      <color rgb="FF000000"/>
      <name val="굴림체"/>
    </font>
    <font>
      <sz val="11"/>
      <color rgb="FF000000"/>
      <name val="돋움"/>
      <family val="3"/>
      <charset val="129"/>
    </font>
    <font>
      <b/>
      <sz val="12"/>
      <color rgb="FFFFFFF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u/>
      <sz val="22"/>
      <color rgb="FF000000"/>
      <name val="HY헤드라인M"/>
      <family val="1"/>
      <charset val="129"/>
    </font>
    <font>
      <b/>
      <sz val="20"/>
      <color rgb="FF000000"/>
      <name val="굴림체"/>
      <family val="3"/>
      <charset val="129"/>
    </font>
    <font>
      <b/>
      <sz val="12"/>
      <color rgb="FF000000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11"/>
      <color rgb="FF000000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b/>
      <sz val="2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8"/>
      <color rgb="FF000000"/>
      <name val="맑은 고딕"/>
      <family val="3"/>
      <charset val="129"/>
    </font>
    <font>
      <b/>
      <sz val="22"/>
      <color rgb="FF000000"/>
      <name val="HY헤드라인M"/>
      <family val="1"/>
      <charset val="129"/>
    </font>
    <font>
      <b/>
      <sz val="20"/>
      <color rgb="FF000000"/>
      <name val="HY헤드라인M"/>
      <family val="1"/>
      <charset val="129"/>
    </font>
    <font>
      <sz val="22"/>
      <color rgb="FF000000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8"/>
      <name val="돋움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FF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name val="맑은 고딕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</font>
    <font>
      <sz val="9"/>
      <color indexed="81"/>
      <name val="돋움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한컴바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name val="맑은 고딕"/>
      <family val="3"/>
      <charset val="129"/>
    </font>
    <font>
      <b/>
      <u/>
      <sz val="11"/>
      <name val="맑은 고딕"/>
      <family val="3"/>
      <charset val="129"/>
    </font>
    <font>
      <sz val="10"/>
      <name val="Arial"/>
      <family val="2"/>
    </font>
    <font>
      <u/>
      <sz val="10"/>
      <color theme="10"/>
      <name val="굴림체"/>
      <family val="3"/>
      <charset val="129"/>
    </font>
    <font>
      <u/>
      <sz val="12"/>
      <color theme="10"/>
      <name val="굴림체"/>
      <family val="3"/>
      <charset val="129"/>
    </font>
    <font>
      <i/>
      <sz val="11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/>
    <xf numFmtId="0" fontId="42" fillId="0" borderId="0" applyNumberForma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5" fillId="3" borderId="0" xfId="2" applyFont="1" applyFill="1" applyAlignment="1" applyProtection="1">
      <alignment vertical="center" wrapText="1"/>
      <protection locked="0"/>
    </xf>
    <xf numFmtId="0" fontId="0" fillId="3" borderId="0" xfId="0" applyFont="1" applyFill="1">
      <alignment vertical="center"/>
    </xf>
    <xf numFmtId="0" fontId="1" fillId="0" borderId="0" xfId="3" applyFont="1" applyFill="1" applyAlignment="1" applyProtection="1">
      <alignment horizontal="right" vertical="center"/>
      <protection locked="0"/>
    </xf>
    <xf numFmtId="0" fontId="6" fillId="3" borderId="0" xfId="2" applyFont="1" applyFill="1" applyAlignment="1" applyProtection="1">
      <alignment vertical="center"/>
      <protection locked="0"/>
    </xf>
    <xf numFmtId="0" fontId="7" fillId="3" borderId="0" xfId="2" applyFont="1" applyFill="1" applyAlignment="1" applyProtection="1">
      <alignment vertical="center"/>
      <protection locked="0"/>
    </xf>
    <xf numFmtId="38" fontId="7" fillId="3" borderId="0" xfId="2" applyNumberFormat="1" applyFont="1" applyFill="1" applyAlignment="1" applyProtection="1">
      <alignment vertical="center"/>
      <protection locked="0"/>
    </xf>
    <xf numFmtId="0" fontId="7" fillId="3" borderId="0" xfId="2" applyFont="1" applyFill="1" applyAlignment="1" applyProtection="1">
      <alignment vertical="center" wrapText="1"/>
      <protection locked="0"/>
    </xf>
    <xf numFmtId="0" fontId="3" fillId="3" borderId="0" xfId="2" applyFont="1" applyFill="1" applyAlignment="1" applyProtection="1">
      <alignment vertical="center"/>
      <protection locked="0"/>
    </xf>
    <xf numFmtId="0" fontId="9" fillId="3" borderId="0" xfId="2" applyFont="1" applyFill="1" applyAlignment="1" applyProtection="1">
      <alignment vertical="center"/>
      <protection locked="0"/>
    </xf>
    <xf numFmtId="38" fontId="3" fillId="3" borderId="0" xfId="2" applyNumberFormat="1" applyFont="1" applyFill="1" applyAlignment="1" applyProtection="1">
      <alignment vertical="center"/>
      <protection locked="0"/>
    </xf>
    <xf numFmtId="0" fontId="3" fillId="3" borderId="0" xfId="2" applyFont="1" applyFill="1" applyAlignment="1" applyProtection="1">
      <alignment vertical="center" wrapText="1"/>
      <protection locked="0"/>
    </xf>
    <xf numFmtId="0" fontId="10" fillId="3" borderId="0" xfId="2" applyFont="1" applyFill="1" applyAlignment="1" applyProtection="1">
      <alignment vertical="center"/>
      <protection locked="0"/>
    </xf>
    <xf numFmtId="0" fontId="10" fillId="3" borderId="0" xfId="2" applyFont="1" applyFill="1" applyAlignment="1" applyProtection="1">
      <alignment horizontal="left" vertical="center"/>
      <protection locked="0"/>
    </xf>
    <xf numFmtId="0" fontId="7" fillId="3" borderId="0" xfId="2" applyFont="1" applyFill="1" applyAlignment="1" applyProtection="1">
      <alignment horizontal="center" vertical="center"/>
      <protection locked="0"/>
    </xf>
    <xf numFmtId="0" fontId="11" fillId="3" borderId="0" xfId="2" applyFont="1" applyFill="1" applyAlignment="1" applyProtection="1">
      <alignment vertical="center" wrapTex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7" fillId="3" borderId="0" xfId="3" applyFont="1" applyFill="1" applyProtection="1">
      <alignment vertical="center"/>
      <protection locked="0"/>
    </xf>
    <xf numFmtId="0" fontId="12" fillId="3" borderId="0" xfId="3" applyFont="1" applyFill="1" applyProtection="1">
      <alignment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7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4" fillId="3" borderId="0" xfId="2" applyFont="1" applyFill="1" applyProtection="1">
      <alignment vertical="center"/>
      <protection locked="0"/>
    </xf>
    <xf numFmtId="0" fontId="15" fillId="3" borderId="0" xfId="2" applyFont="1" applyFill="1" applyProtection="1">
      <alignment vertical="center"/>
      <protection locked="0"/>
    </xf>
    <xf numFmtId="0" fontId="16" fillId="3" borderId="0" xfId="3" applyFont="1" applyFill="1" applyAlignment="1" applyProtection="1">
      <alignment vertical="center"/>
      <protection locked="0"/>
    </xf>
    <xf numFmtId="0" fontId="3" fillId="3" borderId="0" xfId="2" applyFont="1" applyFill="1" applyAlignment="1" applyProtection="1">
      <alignment horizontal="right" vertical="center" wrapText="1"/>
      <protection locked="0"/>
    </xf>
    <xf numFmtId="0" fontId="3" fillId="3" borderId="0" xfId="3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16" fillId="3" borderId="0" xfId="3" applyFont="1" applyFill="1" applyProtection="1">
      <alignment vertical="center"/>
      <protection locked="0"/>
    </xf>
    <xf numFmtId="0" fontId="0" fillId="3" borderId="0" xfId="0" applyFont="1" applyFill="1">
      <alignment vertical="center"/>
    </xf>
    <xf numFmtId="0" fontId="10" fillId="3" borderId="0" xfId="2" applyFont="1" applyFill="1" applyAlignment="1" applyProtection="1">
      <alignment horizontal="left" vertical="center" indent="1"/>
      <protection locked="0"/>
    </xf>
    <xf numFmtId="0" fontId="3" fillId="3" borderId="0" xfId="2" applyFont="1" applyFill="1">
      <alignment vertical="center"/>
    </xf>
    <xf numFmtId="0" fontId="9" fillId="3" borderId="0" xfId="2" applyFont="1" applyFill="1" applyBorder="1" applyAlignment="1" applyProtection="1">
      <alignment horizontal="left" vertical="center" indent="1"/>
      <protection locked="0"/>
    </xf>
    <xf numFmtId="0" fontId="9" fillId="3" borderId="0" xfId="2" applyFont="1" applyFill="1">
      <alignment vertical="center"/>
    </xf>
    <xf numFmtId="0" fontId="3" fillId="3" borderId="0" xfId="2" applyFont="1" applyFill="1" applyAlignment="1">
      <alignment horizontal="left" vertical="center" indent="2"/>
    </xf>
    <xf numFmtId="0" fontId="17" fillId="3" borderId="0" xfId="2" applyFont="1" applyFill="1" applyAlignment="1">
      <alignment horizontal="left" vertical="center" indent="2"/>
    </xf>
    <xf numFmtId="0" fontId="3" fillId="3" borderId="0" xfId="2" applyFont="1" applyFill="1" applyBorder="1" applyAlignment="1" applyProtection="1">
      <alignment horizontal="left" vertical="center" indent="2"/>
      <protection locked="0"/>
    </xf>
    <xf numFmtId="0" fontId="3" fillId="3" borderId="0" xfId="2" applyFont="1" applyFill="1">
      <alignment vertical="center"/>
    </xf>
    <xf numFmtId="0" fontId="9" fillId="3" borderId="0" xfId="2" applyFont="1" applyFill="1" applyBorder="1">
      <alignment vertical="center"/>
    </xf>
    <xf numFmtId="0" fontId="3" fillId="3" borderId="0" xfId="2" applyFont="1" applyFill="1" applyBorder="1">
      <alignment vertical="center"/>
    </xf>
    <xf numFmtId="0" fontId="3" fillId="3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center" indent="4"/>
    </xf>
    <xf numFmtId="0" fontId="17" fillId="3" borderId="0" xfId="2" applyFont="1" applyFill="1">
      <alignment vertical="center"/>
    </xf>
    <xf numFmtId="0" fontId="18" fillId="3" borderId="0" xfId="2" applyFont="1" applyFill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0" borderId="0" xfId="0" applyBorder="1">
      <alignment vertical="center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Alignment="1" applyProtection="1">
      <alignment horizontal="left" vertical="center" indent="1"/>
      <protection locked="0"/>
    </xf>
    <xf numFmtId="0" fontId="7" fillId="3" borderId="0" xfId="3" applyFont="1" applyFill="1" applyAlignment="1" applyProtection="1">
      <alignment horizontal="left" vertical="center"/>
      <protection locked="0"/>
    </xf>
    <xf numFmtId="0" fontId="7" fillId="3" borderId="1" xfId="3" applyFont="1" applyFill="1" applyBorder="1" applyProtection="1">
      <alignment vertical="center"/>
      <protection locked="0"/>
    </xf>
    <xf numFmtId="0" fontId="12" fillId="3" borderId="1" xfId="3" applyFont="1" applyFill="1" applyBorder="1" applyProtection="1">
      <alignment vertical="center"/>
      <protection locked="0"/>
    </xf>
    <xf numFmtId="0" fontId="12" fillId="3" borderId="4" xfId="3" applyFont="1" applyFill="1" applyBorder="1" applyProtection="1">
      <alignment vertical="center"/>
      <protection locked="0"/>
    </xf>
    <xf numFmtId="0" fontId="7" fillId="3" borderId="0" xfId="3" applyFont="1" applyFill="1" applyBorder="1" applyProtection="1">
      <alignment vertical="center"/>
      <protection locked="0"/>
    </xf>
    <xf numFmtId="0" fontId="7" fillId="3" borderId="2" xfId="3" applyFont="1" applyFill="1" applyBorder="1" applyProtection="1">
      <alignment vertical="center"/>
      <protection locked="0"/>
    </xf>
    <xf numFmtId="0" fontId="7" fillId="3" borderId="4" xfId="3" applyFont="1" applyFill="1" applyBorder="1" applyProtection="1">
      <alignment vertical="center"/>
      <protection locked="0"/>
    </xf>
    <xf numFmtId="0" fontId="29" fillId="2" borderId="14" xfId="3" applyFont="1" applyFill="1" applyBorder="1" applyAlignment="1" applyProtection="1">
      <alignment vertical="center"/>
      <protection locked="0"/>
    </xf>
    <xf numFmtId="0" fontId="30" fillId="2" borderId="16" xfId="3" applyFont="1" applyFill="1" applyBorder="1" applyProtection="1">
      <alignment vertical="center"/>
      <protection locked="0"/>
    </xf>
    <xf numFmtId="0" fontId="29" fillId="2" borderId="2" xfId="3" applyFont="1" applyFill="1" applyBorder="1" applyAlignment="1" applyProtection="1">
      <alignment vertical="center"/>
      <protection locked="0"/>
    </xf>
    <xf numFmtId="0" fontId="30" fillId="2" borderId="4" xfId="3" applyFont="1" applyFill="1" applyBorder="1" applyProtection="1">
      <alignment vertical="center"/>
      <protection locked="0"/>
    </xf>
    <xf numFmtId="0" fontId="29" fillId="3" borderId="0" xfId="2" applyFont="1" applyFill="1" applyAlignment="1" applyProtection="1">
      <alignment vertical="center"/>
      <protection locked="0"/>
    </xf>
    <xf numFmtId="0" fontId="31" fillId="3" borderId="0" xfId="3" applyFont="1" applyFill="1" applyProtection="1">
      <alignment vertical="center"/>
      <protection locked="0"/>
    </xf>
    <xf numFmtId="0" fontId="32" fillId="0" borderId="0" xfId="0" applyFont="1" applyBorder="1">
      <alignment vertical="center"/>
    </xf>
    <xf numFmtId="0" fontId="33" fillId="3" borderId="0" xfId="3" applyFont="1" applyFill="1" applyProtection="1">
      <alignment vertical="center"/>
      <protection locked="0"/>
    </xf>
    <xf numFmtId="0" fontId="31" fillId="3" borderId="0" xfId="2" applyFont="1" applyFill="1" applyAlignment="1" applyProtection="1">
      <alignment vertical="top" wrapText="1"/>
      <protection locked="0"/>
    </xf>
    <xf numFmtId="0" fontId="31" fillId="3" borderId="0" xfId="2" quotePrefix="1" applyFont="1" applyFill="1" applyAlignment="1" applyProtection="1">
      <alignment horizontal="left" vertical="center" indent="2"/>
      <protection locked="0"/>
    </xf>
    <xf numFmtId="0" fontId="31" fillId="3" borderId="0" xfId="2" applyFont="1" applyFill="1" applyAlignment="1" applyProtection="1">
      <alignment horizontal="left" vertical="center" indent="1"/>
      <protection locked="0"/>
    </xf>
    <xf numFmtId="0" fontId="16" fillId="3" borderId="1" xfId="3" applyFont="1" applyFill="1" applyBorder="1" applyProtection="1">
      <alignment vertical="center"/>
      <protection locked="0"/>
    </xf>
    <xf numFmtId="0" fontId="16" fillId="3" borderId="4" xfId="3" applyFont="1" applyFill="1" applyBorder="1" applyProtection="1">
      <alignment vertical="center"/>
      <protection locked="0"/>
    </xf>
    <xf numFmtId="0" fontId="31" fillId="2" borderId="14" xfId="3" applyFont="1" applyFill="1" applyBorder="1" applyAlignment="1" applyProtection="1">
      <alignment vertical="center"/>
      <protection locked="0"/>
    </xf>
    <xf numFmtId="0" fontId="33" fillId="2" borderId="15" xfId="3" applyFont="1" applyFill="1" applyBorder="1" applyProtection="1">
      <alignment vertical="center"/>
      <protection locked="0"/>
    </xf>
    <xf numFmtId="0" fontId="33" fillId="2" borderId="16" xfId="3" applyFont="1" applyFill="1" applyBorder="1" applyProtection="1">
      <alignment vertical="center"/>
      <protection locked="0"/>
    </xf>
    <xf numFmtId="0" fontId="16" fillId="3" borderId="16" xfId="3" applyFont="1" applyFill="1" applyBorder="1" applyAlignment="1" applyProtection="1">
      <alignment horizontal="left" vertical="center"/>
      <protection locked="0"/>
    </xf>
    <xf numFmtId="0" fontId="16" fillId="3" borderId="20" xfId="3" applyFont="1" applyFill="1" applyBorder="1" applyAlignment="1" applyProtection="1">
      <alignment horizontal="left" vertical="center"/>
      <protection locked="0"/>
    </xf>
    <xf numFmtId="0" fontId="16" fillId="3" borderId="1" xfId="3" applyFont="1" applyFill="1" applyBorder="1" applyAlignment="1" applyProtection="1">
      <alignment horizontal="left" vertical="center"/>
      <protection locked="0"/>
    </xf>
    <xf numFmtId="0" fontId="31" fillId="3" borderId="14" xfId="2" applyFont="1" applyFill="1" applyBorder="1" applyAlignment="1" applyProtection="1">
      <alignment horizontal="left" vertical="center"/>
      <protection locked="0"/>
    </xf>
    <xf numFmtId="0" fontId="31" fillId="3" borderId="19" xfId="2" applyFont="1" applyFill="1" applyBorder="1" applyAlignment="1" applyProtection="1">
      <alignment horizontal="left" vertical="center"/>
      <protection locked="0"/>
    </xf>
    <xf numFmtId="0" fontId="31" fillId="3" borderId="2" xfId="2" applyFont="1" applyFill="1" applyBorder="1" applyAlignment="1" applyProtection="1">
      <alignment horizontal="left" vertical="center"/>
      <protection locked="0"/>
    </xf>
    <xf numFmtId="0" fontId="3" fillId="4" borderId="1" xfId="3" applyFont="1" applyFill="1" applyBorder="1" applyProtection="1">
      <alignment vertical="center"/>
      <protection locked="0"/>
    </xf>
    <xf numFmtId="0" fontId="3" fillId="4" borderId="3" xfId="3" applyFont="1" applyFill="1" applyBorder="1" applyProtection="1">
      <alignment vertical="center"/>
      <protection locked="0"/>
    </xf>
    <xf numFmtId="14" fontId="7" fillId="3" borderId="2" xfId="3" applyNumberFormat="1" applyFont="1" applyFill="1" applyBorder="1" applyProtection="1">
      <alignment vertical="center"/>
      <protection locked="0"/>
    </xf>
    <xf numFmtId="0" fontId="7" fillId="3" borderId="3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30" fillId="2" borderId="14" xfId="3" applyFont="1" applyFill="1" applyBorder="1" applyAlignment="1" applyProtection="1">
      <alignment vertical="center"/>
      <protection locked="0"/>
    </xf>
    <xf numFmtId="0" fontId="30" fillId="2" borderId="2" xfId="3" applyFont="1" applyFill="1" applyBorder="1" applyAlignment="1" applyProtection="1">
      <alignment vertical="center"/>
      <protection locked="0"/>
    </xf>
    <xf numFmtId="0" fontId="12" fillId="3" borderId="0" xfId="3" applyFont="1" applyFill="1" applyAlignment="1" applyProtection="1">
      <alignment vertical="center"/>
      <protection locked="0"/>
    </xf>
    <xf numFmtId="0" fontId="30" fillId="3" borderId="0" xfId="2" applyFont="1" applyFill="1" applyAlignment="1" applyProtection="1">
      <alignment vertical="center"/>
      <protection locked="0"/>
    </xf>
    <xf numFmtId="0" fontId="33" fillId="3" borderId="0" xfId="2" applyFont="1" applyFill="1" applyAlignment="1" applyProtection="1">
      <alignment horizontal="left" vertical="center" indent="1"/>
      <protection locked="0"/>
    </xf>
    <xf numFmtId="0" fontId="7" fillId="3" borderId="0" xfId="3" quotePrefix="1" applyFont="1" applyFill="1" applyProtection="1">
      <alignment vertical="center"/>
      <protection locked="0"/>
    </xf>
    <xf numFmtId="0" fontId="33" fillId="2" borderId="14" xfId="3" applyFont="1" applyFill="1" applyBorder="1" applyAlignment="1" applyProtection="1">
      <alignment vertical="center"/>
      <protection locked="0"/>
    </xf>
    <xf numFmtId="0" fontId="33" fillId="3" borderId="2" xfId="2" applyFont="1" applyFill="1" applyBorder="1" applyAlignment="1" applyProtection="1">
      <alignment horizontal="left" vertical="center"/>
      <protection locked="0"/>
    </xf>
    <xf numFmtId="0" fontId="28" fillId="3" borderId="0" xfId="2" applyFont="1" applyFill="1" applyAlignment="1" applyProtection="1">
      <alignment horizontal="left" vertical="center"/>
      <protection locked="0"/>
    </xf>
    <xf numFmtId="0" fontId="28" fillId="3" borderId="0" xfId="2" applyFont="1" applyFill="1" applyAlignment="1" applyProtection="1">
      <alignment vertical="top" wrapText="1"/>
      <protection locked="0"/>
    </xf>
    <xf numFmtId="0" fontId="28" fillId="3" borderId="0" xfId="2" applyFont="1" applyFill="1" applyAlignment="1" applyProtection="1">
      <alignment horizontal="left" vertical="top" wrapText="1"/>
      <protection locked="0"/>
    </xf>
    <xf numFmtId="0" fontId="28" fillId="3" borderId="0" xfId="2" applyFont="1" applyFill="1" applyAlignment="1" applyProtection="1">
      <alignment horizontal="left" vertical="center" indent="1"/>
      <protection locked="0"/>
    </xf>
    <xf numFmtId="0" fontId="7" fillId="3" borderId="0" xfId="0" applyFont="1" applyFill="1">
      <alignment vertical="center"/>
    </xf>
    <xf numFmtId="0" fontId="33" fillId="2" borderId="18" xfId="3" applyFont="1" applyFill="1" applyBorder="1" applyProtection="1">
      <alignment vertical="center"/>
      <protection locked="0"/>
    </xf>
    <xf numFmtId="0" fontId="33" fillId="2" borderId="17" xfId="3" applyFont="1" applyFill="1" applyBorder="1" applyProtection="1">
      <alignment vertical="center"/>
      <protection locked="0"/>
    </xf>
    <xf numFmtId="0" fontId="7" fillId="3" borderId="0" xfId="3" quotePrefix="1" applyFont="1" applyFill="1" applyBorder="1" applyProtection="1">
      <alignment vertical="center"/>
      <protection locked="0"/>
    </xf>
    <xf numFmtId="41" fontId="33" fillId="0" borderId="21" xfId="1" applyFont="1" applyFill="1" applyBorder="1" applyAlignment="1">
      <alignment horizontal="left" vertical="center"/>
    </xf>
    <xf numFmtId="0" fontId="27" fillId="3" borderId="0" xfId="0" applyFont="1" applyFill="1">
      <alignment vertical="center"/>
    </xf>
    <xf numFmtId="0" fontId="35" fillId="3" borderId="0" xfId="2" applyFont="1" applyFill="1" applyAlignment="1" applyProtection="1">
      <alignment horizontal="center" vertical="center" wrapText="1"/>
      <protection locked="0"/>
    </xf>
    <xf numFmtId="0" fontId="35" fillId="3" borderId="0" xfId="2" applyFont="1" applyFill="1" applyAlignment="1" applyProtection="1">
      <alignment vertical="center" wrapText="1"/>
      <protection locked="0"/>
    </xf>
    <xf numFmtId="0" fontId="33" fillId="7" borderId="0" xfId="0" quotePrefix="1" applyFont="1" applyFill="1" applyAlignment="1">
      <alignment horizontal="left" vertical="center"/>
    </xf>
    <xf numFmtId="0" fontId="33" fillId="7" borderId="0" xfId="0" applyFont="1" applyFill="1">
      <alignment vertical="center"/>
    </xf>
    <xf numFmtId="0" fontId="33" fillId="7" borderId="0" xfId="0" applyFont="1" applyFill="1" applyAlignment="1">
      <alignment vertical="center"/>
    </xf>
    <xf numFmtId="0" fontId="28" fillId="3" borderId="0" xfId="2" applyFont="1" applyFill="1" applyAlignment="1" applyProtection="1">
      <alignment vertical="center"/>
      <protection locked="0"/>
    </xf>
    <xf numFmtId="0" fontId="36" fillId="3" borderId="0" xfId="3" applyFont="1" applyFill="1" applyProtection="1">
      <alignment vertical="center"/>
      <protection locked="0"/>
    </xf>
    <xf numFmtId="0" fontId="1" fillId="3" borderId="0" xfId="3" applyFont="1" applyFill="1" applyProtection="1">
      <alignment vertical="center"/>
      <protection locked="0"/>
    </xf>
    <xf numFmtId="0" fontId="37" fillId="7" borderId="0" xfId="0" quotePrefix="1" applyFont="1" applyFill="1" applyAlignment="1">
      <alignment horizontal="right" vertical="center"/>
    </xf>
    <xf numFmtId="0" fontId="38" fillId="3" borderId="0" xfId="2" applyFont="1" applyFill="1" applyAlignment="1" applyProtection="1">
      <alignment horizontal="center" vertical="center" wrapText="1"/>
      <protection locked="0"/>
    </xf>
    <xf numFmtId="0" fontId="28" fillId="3" borderId="0" xfId="2" quotePrefix="1" applyFont="1" applyFill="1" applyAlignment="1" applyProtection="1">
      <alignment horizontal="left" vertical="center"/>
      <protection locked="0"/>
    </xf>
    <xf numFmtId="0" fontId="38" fillId="3" borderId="0" xfId="2" applyFont="1" applyFill="1" applyAlignment="1" applyProtection="1">
      <alignment horizontal="center" vertical="center"/>
      <protection locked="0"/>
    </xf>
    <xf numFmtId="0" fontId="28" fillId="3" borderId="0" xfId="2" quotePrefix="1" applyFont="1" applyFill="1" applyAlignment="1" applyProtection="1">
      <alignment vertical="top" wrapText="1"/>
      <protection locked="0"/>
    </xf>
    <xf numFmtId="0" fontId="33" fillId="0" borderId="0" xfId="0" applyFont="1" applyBorder="1" applyAlignment="1">
      <alignment horizontal="left" vertical="center"/>
    </xf>
    <xf numFmtId="0" fontId="7" fillId="3" borderId="0" xfId="2" applyFont="1" applyFill="1" applyAlignment="1" applyProtection="1">
      <alignment horizontal="center" vertical="center" wrapText="1"/>
      <protection locked="0"/>
    </xf>
    <xf numFmtId="41" fontId="30" fillId="2" borderId="3" xfId="1" applyFont="1" applyFill="1" applyBorder="1" applyAlignment="1">
      <alignment horizontal="center" vertical="center" wrapText="1"/>
    </xf>
    <xf numFmtId="0" fontId="7" fillId="4" borderId="17" xfId="1" applyNumberFormat="1" applyFont="1" applyFill="1" applyBorder="1" applyAlignment="1">
      <alignment horizontal="center" vertical="center"/>
    </xf>
    <xf numFmtId="0" fontId="7" fillId="4" borderId="17" xfId="1" applyNumberFormat="1" applyFont="1" applyFill="1" applyBorder="1">
      <alignment vertical="center"/>
    </xf>
    <xf numFmtId="38" fontId="7" fillId="4" borderId="17" xfId="1" applyNumberFormat="1" applyFont="1" applyFill="1" applyBorder="1">
      <alignment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4" borderId="3" xfId="1" applyNumberFormat="1" applyFont="1" applyFill="1" applyBorder="1" applyAlignment="1">
      <alignment horizontal="center" vertical="center"/>
    </xf>
    <xf numFmtId="0" fontId="7" fillId="4" borderId="3" xfId="1" applyNumberFormat="1" applyFont="1" applyFill="1" applyBorder="1">
      <alignment vertical="center"/>
    </xf>
    <xf numFmtId="38" fontId="7" fillId="4" borderId="3" xfId="1" applyNumberFormat="1" applyFont="1" applyFill="1" applyBorder="1">
      <alignment vertical="center"/>
    </xf>
    <xf numFmtId="0" fontId="27" fillId="3" borderId="0" xfId="3" applyFont="1" applyFill="1" applyAlignment="1" applyProtection="1">
      <alignment horizontal="left" vertical="center" indent="2"/>
      <protection locked="0"/>
    </xf>
    <xf numFmtId="0" fontId="27" fillId="3" borderId="0" xfId="3" applyFont="1" applyFill="1" applyAlignment="1" applyProtection="1">
      <alignment horizontal="left" indent="2"/>
      <protection locked="0"/>
    </xf>
    <xf numFmtId="0" fontId="27" fillId="0" borderId="0" xfId="3" applyFont="1" applyFill="1" applyAlignment="1" applyProtection="1">
      <alignment horizontal="left"/>
      <protection locked="0"/>
    </xf>
    <xf numFmtId="0" fontId="1" fillId="0" borderId="0" xfId="3" applyFont="1" applyFill="1" applyProtection="1">
      <alignment vertical="center"/>
      <protection locked="0"/>
    </xf>
    <xf numFmtId="0" fontId="36" fillId="0" borderId="0" xfId="3" applyFont="1" applyFill="1" applyProtection="1">
      <alignment vertical="center"/>
      <protection locked="0"/>
    </xf>
    <xf numFmtId="0" fontId="7" fillId="3" borderId="0" xfId="2" applyFont="1" applyFill="1" applyAlignment="1" applyProtection="1">
      <alignment horizontal="right" vertical="center" wrapText="1"/>
      <protection locked="0"/>
    </xf>
    <xf numFmtId="0" fontId="27" fillId="3" borderId="0" xfId="0" applyFont="1" applyFill="1" applyAlignment="1">
      <alignment vertical="center"/>
    </xf>
    <xf numFmtId="0" fontId="30" fillId="2" borderId="3" xfId="0" applyFont="1" applyFill="1" applyBorder="1" applyAlignment="1">
      <alignment horizontal="center" vertical="center" wrapText="1"/>
    </xf>
    <xf numFmtId="55" fontId="7" fillId="4" borderId="17" xfId="1" applyNumberFormat="1" applyFont="1" applyFill="1" applyBorder="1">
      <alignment vertical="center"/>
    </xf>
    <xf numFmtId="0" fontId="31" fillId="3" borderId="1" xfId="3" applyFont="1" applyFill="1" applyBorder="1" applyProtection="1">
      <alignment vertical="center"/>
      <protection locked="0"/>
    </xf>
    <xf numFmtId="0" fontId="33" fillId="2" borderId="17" xfId="3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>
      <alignment vertical="center" wrapText="1"/>
    </xf>
    <xf numFmtId="0" fontId="39" fillId="2" borderId="1" xfId="3" applyFont="1" applyFill="1" applyBorder="1" applyAlignment="1" applyProtection="1">
      <alignment horizontal="center" vertical="center" wrapText="1"/>
      <protection locked="0"/>
    </xf>
    <xf numFmtId="0" fontId="39" fillId="2" borderId="2" xfId="3" applyFont="1" applyFill="1" applyBorder="1" applyAlignment="1" applyProtection="1">
      <alignment horizontal="center" vertical="center" wrapText="1"/>
      <protection locked="0"/>
    </xf>
    <xf numFmtId="0" fontId="33" fillId="2" borderId="18" xfId="3" applyFont="1" applyFill="1" applyBorder="1" applyAlignment="1" applyProtection="1">
      <alignment horizontal="center" vertical="center"/>
      <protection locked="0"/>
    </xf>
    <xf numFmtId="0" fontId="33" fillId="2" borderId="14" xfId="3" applyFont="1" applyFill="1" applyBorder="1" applyProtection="1">
      <alignment vertical="center"/>
      <protection locked="0"/>
    </xf>
    <xf numFmtId="0" fontId="39" fillId="2" borderId="5" xfId="3" applyFont="1" applyFill="1" applyBorder="1" applyAlignment="1" applyProtection="1">
      <alignment horizontal="center" vertical="center" wrapText="1"/>
      <protection locked="0"/>
    </xf>
    <xf numFmtId="0" fontId="33" fillId="2" borderId="18" xfId="3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3" borderId="0" xfId="3" applyFont="1" applyFill="1" applyAlignment="1" applyProtection="1">
      <alignment horizontal="right" vertical="center"/>
      <protection locked="0"/>
    </xf>
    <xf numFmtId="41" fontId="25" fillId="4" borderId="3" xfId="1" applyFill="1" applyBorder="1">
      <alignment vertical="center"/>
    </xf>
    <xf numFmtId="14" fontId="7" fillId="4" borderId="2" xfId="0" applyNumberFormat="1" applyFont="1" applyFill="1" applyBorder="1">
      <alignment vertical="center"/>
    </xf>
    <xf numFmtId="55" fontId="7" fillId="4" borderId="2" xfId="0" applyNumberFormat="1" applyFont="1" applyFill="1" applyBorder="1">
      <alignment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>
      <alignment vertical="center"/>
    </xf>
    <xf numFmtId="0" fontId="33" fillId="2" borderId="17" xfId="3" applyFont="1" applyFill="1" applyBorder="1" applyAlignment="1" applyProtection="1">
      <alignment horizontal="center" vertical="center" wrapText="1"/>
      <protection locked="0"/>
    </xf>
    <xf numFmtId="0" fontId="27" fillId="3" borderId="22" xfId="0" applyFont="1" applyFill="1" applyBorder="1">
      <alignment vertical="center"/>
    </xf>
    <xf numFmtId="0" fontId="30" fillId="2" borderId="3" xfId="0" applyFont="1" applyFill="1" applyBorder="1" applyAlignment="1">
      <alignment vertical="center"/>
    </xf>
    <xf numFmtId="0" fontId="7" fillId="0" borderId="30" xfId="1" applyNumberFormat="1" applyFont="1" applyFill="1" applyBorder="1" applyAlignment="1">
      <alignment horizontal="center" vertical="center"/>
    </xf>
    <xf numFmtId="0" fontId="7" fillId="0" borderId="29" xfId="1" applyNumberFormat="1" applyFont="1" applyFill="1" applyBorder="1" applyAlignment="1">
      <alignment vertical="center"/>
    </xf>
    <xf numFmtId="0" fontId="7" fillId="0" borderId="31" xfId="1" applyNumberFormat="1" applyFont="1" applyFill="1" applyBorder="1" applyAlignment="1">
      <alignment vertical="center"/>
    </xf>
    <xf numFmtId="0" fontId="33" fillId="0" borderId="30" xfId="0" applyFont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32" xfId="0" applyFont="1" applyFill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27" fillId="3" borderId="31" xfId="0" applyFont="1" applyFill="1" applyBorder="1">
      <alignment vertical="center"/>
    </xf>
    <xf numFmtId="41" fontId="25" fillId="4" borderId="23" xfId="1" applyFill="1" applyBorder="1">
      <alignment vertical="center"/>
    </xf>
    <xf numFmtId="0" fontId="27" fillId="3" borderId="0" xfId="0" applyFont="1" applyFill="1" applyAlignment="1">
      <alignment horizontal="left" vertical="center"/>
    </xf>
    <xf numFmtId="0" fontId="22" fillId="3" borderId="0" xfId="2" applyFont="1" applyFill="1" applyAlignment="1" applyProtection="1">
      <alignment vertical="center" wrapText="1"/>
      <protection locked="0"/>
    </xf>
    <xf numFmtId="0" fontId="22" fillId="3" borderId="0" xfId="2" applyFont="1" applyFill="1" applyAlignment="1" applyProtection="1">
      <alignment horizontal="center" vertical="center" wrapText="1"/>
      <protection locked="0"/>
    </xf>
    <xf numFmtId="0" fontId="7" fillId="0" borderId="17" xfId="1" applyNumberFormat="1" applyFont="1" applyFill="1" applyBorder="1" applyAlignment="1">
      <alignment horizontal="center" vertical="center"/>
    </xf>
    <xf numFmtId="0" fontId="20" fillId="8" borderId="0" xfId="2" applyFont="1" applyFill="1" applyAlignment="1">
      <alignment horizontal="center" vertical="center"/>
    </xf>
    <xf numFmtId="0" fontId="7" fillId="4" borderId="3" xfId="2" applyFont="1" applyFill="1" applyBorder="1" applyAlignment="1" applyProtection="1">
      <alignment vertical="center"/>
      <protection locked="0"/>
    </xf>
    <xf numFmtId="0" fontId="7" fillId="4" borderId="3" xfId="2" applyFont="1" applyFill="1" applyBorder="1" applyAlignment="1" applyProtection="1">
      <alignment horizontal="center" vertical="center"/>
      <protection locked="0"/>
    </xf>
    <xf numFmtId="38" fontId="3" fillId="9" borderId="2" xfId="2" applyNumberFormat="1" applyFont="1" applyFill="1" applyBorder="1" applyAlignment="1" applyProtection="1">
      <alignment horizontal="right" vertical="center"/>
    </xf>
    <xf numFmtId="0" fontId="44" fillId="4" borderId="5" xfId="2" applyFont="1" applyFill="1" applyBorder="1" applyAlignment="1" applyProtection="1">
      <alignment vertical="center"/>
      <protection locked="0"/>
    </xf>
    <xf numFmtId="0" fontId="3" fillId="9" borderId="1" xfId="3" applyFont="1" applyFill="1" applyBorder="1" applyProtection="1">
      <alignment vertical="center"/>
    </xf>
    <xf numFmtId="0" fontId="3" fillId="9" borderId="3" xfId="3" applyFont="1" applyFill="1" applyBorder="1" applyProtection="1">
      <alignment vertical="center"/>
    </xf>
    <xf numFmtId="0" fontId="8" fillId="3" borderId="0" xfId="0" applyFont="1" applyFill="1" applyAlignment="1">
      <alignment horizontal="left" vertical="center"/>
    </xf>
    <xf numFmtId="41" fontId="45" fillId="4" borderId="3" xfId="1" applyFont="1" applyFill="1" applyBorder="1">
      <alignment vertical="center"/>
    </xf>
    <xf numFmtId="0" fontId="7" fillId="10" borderId="17" xfId="0" applyFont="1" applyFill="1" applyBorder="1">
      <alignment vertical="center"/>
    </xf>
    <xf numFmtId="41" fontId="25" fillId="10" borderId="3" xfId="1" applyFill="1" applyBorder="1">
      <alignment vertical="center"/>
    </xf>
    <xf numFmtId="41" fontId="33" fillId="9" borderId="3" xfId="1" applyFont="1" applyFill="1" applyBorder="1" applyAlignment="1">
      <alignment vertical="center"/>
    </xf>
    <xf numFmtId="176" fontId="33" fillId="9" borderId="3" xfId="1" applyNumberFormat="1" applyFont="1" applyFill="1" applyBorder="1" applyAlignment="1">
      <alignment vertical="center"/>
    </xf>
    <xf numFmtId="43" fontId="7" fillId="9" borderId="3" xfId="3" applyNumberFormat="1" applyFont="1" applyFill="1" applyBorder="1" applyAlignment="1" applyProtection="1">
      <alignment horizontal="right" vertical="center"/>
    </xf>
    <xf numFmtId="43" fontId="7" fillId="9" borderId="3" xfId="3" applyNumberFormat="1" applyFont="1" applyFill="1" applyBorder="1" applyProtection="1">
      <alignment vertical="center"/>
    </xf>
    <xf numFmtId="176" fontId="25" fillId="9" borderId="3" xfId="1" applyNumberFormat="1" applyFill="1" applyBorder="1">
      <alignment vertical="center"/>
    </xf>
    <xf numFmtId="41" fontId="25" fillId="9" borderId="3" xfId="1" applyFill="1" applyBorder="1">
      <alignment vertical="center"/>
    </xf>
    <xf numFmtId="0" fontId="7" fillId="9" borderId="3" xfId="0" applyFont="1" applyFill="1" applyBorder="1" applyAlignment="1">
      <alignment horizontal="center" vertical="center"/>
    </xf>
    <xf numFmtId="0" fontId="33" fillId="7" borderId="0" xfId="0" quotePrefix="1" applyFont="1" applyFill="1" applyAlignment="1">
      <alignment horizontal="left" vertical="center" indent="1"/>
    </xf>
    <xf numFmtId="0" fontId="33" fillId="7" borderId="0" xfId="0" quotePrefix="1" applyFont="1" applyFill="1" applyAlignment="1">
      <alignment horizontal="left" vertical="center" indent="2"/>
    </xf>
    <xf numFmtId="0" fontId="7" fillId="3" borderId="0" xfId="0" applyFont="1" applyFill="1" applyAlignment="1">
      <alignment vertical="center"/>
    </xf>
    <xf numFmtId="0" fontId="38" fillId="3" borderId="0" xfId="2" applyFont="1" applyFill="1" applyAlignment="1" applyProtection="1">
      <alignment vertical="center" wrapText="1"/>
      <protection locked="0"/>
    </xf>
    <xf numFmtId="0" fontId="7" fillId="3" borderId="30" xfId="0" applyFont="1" applyFill="1" applyBorder="1">
      <alignment vertical="center"/>
    </xf>
    <xf numFmtId="41" fontId="8" fillId="4" borderId="23" xfId="1" applyFont="1" applyFill="1" applyBorder="1">
      <alignment vertical="center"/>
    </xf>
    <xf numFmtId="0" fontId="7" fillId="3" borderId="22" xfId="0" applyFont="1" applyFill="1" applyBorder="1">
      <alignment vertical="center"/>
    </xf>
    <xf numFmtId="41" fontId="8" fillId="0" borderId="23" xfId="1" applyFont="1" applyFill="1" applyBorder="1">
      <alignment vertical="center"/>
    </xf>
    <xf numFmtId="0" fontId="7" fillId="3" borderId="0" xfId="3" applyFont="1" applyFill="1" applyAlignment="1" applyProtection="1">
      <alignment horizontal="left" vertical="center" indent="2"/>
      <protection locked="0"/>
    </xf>
    <xf numFmtId="0" fontId="7" fillId="3" borderId="0" xfId="3" applyFont="1" applyFill="1" applyAlignment="1" applyProtection="1">
      <alignment horizontal="left" indent="2"/>
      <protection locked="0"/>
    </xf>
    <xf numFmtId="0" fontId="7" fillId="0" borderId="0" xfId="3" applyFont="1" applyFill="1" applyAlignment="1" applyProtection="1">
      <alignment horizontal="right" vertical="center"/>
      <protection locked="0"/>
    </xf>
    <xf numFmtId="0" fontId="7" fillId="0" borderId="0" xfId="3" applyFont="1" applyFill="1" applyAlignment="1" applyProtection="1">
      <alignment horizontal="left"/>
      <protection locked="0"/>
    </xf>
    <xf numFmtId="0" fontId="7" fillId="0" borderId="0" xfId="3" applyFont="1" applyFill="1" applyProtection="1">
      <alignment vertical="center"/>
      <protection locked="0"/>
    </xf>
    <xf numFmtId="0" fontId="19" fillId="8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0" xfId="2" applyFont="1" applyFill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2" fillId="3" borderId="0" xfId="2" applyFont="1" applyFill="1" applyAlignment="1" applyProtection="1">
      <alignment horizontal="center" vertical="center" wrapText="1"/>
      <protection locked="0"/>
    </xf>
    <xf numFmtId="0" fontId="3" fillId="4" borderId="4" xfId="2" applyFont="1" applyFill="1" applyBorder="1" applyAlignment="1" applyProtection="1">
      <alignment horizontal="center" vertical="center"/>
      <protection locked="0"/>
    </xf>
    <xf numFmtId="0" fontId="3" fillId="4" borderId="1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/>
      <protection locked="0"/>
    </xf>
    <xf numFmtId="0" fontId="13" fillId="8" borderId="0" xfId="2" applyFont="1" applyFill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/>
    </xf>
    <xf numFmtId="0" fontId="20" fillId="3" borderId="6" xfId="2" applyFont="1" applyFill="1" applyBorder="1" applyAlignment="1" applyProtection="1">
      <alignment horizontal="left" vertical="center" wrapText="1"/>
      <protection locked="0"/>
    </xf>
    <xf numFmtId="0" fontId="20" fillId="3" borderId="7" xfId="2" applyFont="1" applyFill="1" applyBorder="1" applyAlignment="1" applyProtection="1">
      <alignment horizontal="left" vertical="center" wrapText="1"/>
      <protection locked="0"/>
    </xf>
    <xf numFmtId="0" fontId="20" fillId="3" borderId="8" xfId="2" applyFont="1" applyFill="1" applyBorder="1" applyAlignment="1" applyProtection="1">
      <alignment horizontal="left" vertical="center" wrapText="1"/>
      <protection locked="0"/>
    </xf>
    <xf numFmtId="0" fontId="20" fillId="3" borderId="9" xfId="2" applyFont="1" applyFill="1" applyBorder="1" applyAlignment="1" applyProtection="1">
      <alignment horizontal="left" vertical="center" wrapText="1"/>
      <protection locked="0"/>
    </xf>
    <xf numFmtId="0" fontId="20" fillId="3" borderId="0" xfId="2" applyFont="1" applyFill="1" applyBorder="1" applyAlignment="1" applyProtection="1">
      <alignment horizontal="left" vertical="center" wrapText="1"/>
      <protection locked="0"/>
    </xf>
    <xf numFmtId="0" fontId="20" fillId="3" borderId="10" xfId="2" applyFont="1" applyFill="1" applyBorder="1" applyAlignment="1" applyProtection="1">
      <alignment horizontal="left" vertical="center" wrapText="1"/>
      <protection locked="0"/>
    </xf>
    <xf numFmtId="0" fontId="20" fillId="3" borderId="11" xfId="2" applyFont="1" applyFill="1" applyBorder="1" applyAlignment="1" applyProtection="1">
      <alignment horizontal="left" vertical="center" wrapText="1"/>
      <protection locked="0"/>
    </xf>
    <xf numFmtId="0" fontId="20" fillId="3" borderId="12" xfId="2" applyFont="1" applyFill="1" applyBorder="1" applyAlignment="1" applyProtection="1">
      <alignment horizontal="left" vertical="center" wrapText="1"/>
      <protection locked="0"/>
    </xf>
    <xf numFmtId="0" fontId="20" fillId="3" borderId="13" xfId="2" applyFont="1" applyFill="1" applyBorder="1" applyAlignment="1" applyProtection="1">
      <alignment horizontal="left" vertical="center" wrapTex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6" xfId="2" applyFont="1" applyFill="1" applyBorder="1" applyAlignment="1" applyProtection="1">
      <alignment horizontal="center" vertical="center"/>
      <protection locked="0"/>
    </xf>
    <xf numFmtId="0" fontId="43" fillId="4" borderId="2" xfId="5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5" borderId="3" xfId="2" applyFont="1" applyFill="1" applyBorder="1" applyAlignment="1" applyProtection="1">
      <alignment horizontal="center" vertical="center"/>
      <protection locked="0"/>
    </xf>
    <xf numFmtId="38" fontId="3" fillId="9" borderId="2" xfId="2" applyNumberFormat="1" applyFont="1" applyFill="1" applyBorder="1" applyAlignment="1" applyProtection="1">
      <alignment horizontal="center" vertical="center"/>
    </xf>
    <xf numFmtId="38" fontId="3" fillId="9" borderId="4" xfId="2" applyNumberFormat="1" applyFont="1" applyFill="1" applyBorder="1" applyAlignment="1" applyProtection="1">
      <alignment horizontal="center" vertical="center"/>
    </xf>
    <xf numFmtId="38" fontId="3" fillId="9" borderId="1" xfId="2" applyNumberFormat="1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3" fillId="9" borderId="2" xfId="2" applyFont="1" applyFill="1" applyBorder="1" applyAlignment="1" applyProtection="1">
      <alignment horizontal="center" vertical="center"/>
    </xf>
    <xf numFmtId="0" fontId="3" fillId="9" borderId="1" xfId="2" applyFont="1" applyFill="1" applyBorder="1" applyAlignment="1" applyProtection="1">
      <alignment horizontal="center" vertical="center"/>
    </xf>
    <xf numFmtId="38" fontId="3" fillId="9" borderId="29" xfId="2" applyNumberFormat="1" applyFont="1" applyFill="1" applyBorder="1" applyAlignment="1" applyProtection="1">
      <alignment horizontal="center" vertical="center"/>
    </xf>
    <xf numFmtId="38" fontId="3" fillId="9" borderId="30" xfId="2" applyNumberFormat="1" applyFont="1" applyFill="1" applyBorder="1" applyAlignment="1" applyProtection="1">
      <alignment horizontal="center" vertical="center"/>
    </xf>
    <xf numFmtId="38" fontId="3" fillId="9" borderId="31" xfId="2" applyNumberFormat="1" applyFont="1" applyFill="1" applyBorder="1" applyAlignment="1" applyProtection="1">
      <alignment horizontal="center" vertical="center"/>
    </xf>
    <xf numFmtId="0" fontId="23" fillId="3" borderId="0" xfId="2" applyFont="1" applyFill="1" applyAlignment="1" applyProtection="1">
      <alignment horizontal="center" vertical="center" wrapText="1"/>
      <protection locked="0"/>
    </xf>
    <xf numFmtId="0" fontId="33" fillId="2" borderId="2" xfId="3" applyFont="1" applyFill="1" applyBorder="1" applyAlignment="1" applyProtection="1">
      <alignment horizontal="center" vertical="center" wrapText="1"/>
      <protection locked="0"/>
    </xf>
    <xf numFmtId="0" fontId="33" fillId="2" borderId="4" xfId="3" applyFont="1" applyFill="1" applyBorder="1" applyAlignment="1" applyProtection="1">
      <alignment horizontal="center" vertical="center" wrapText="1"/>
      <protection locked="0"/>
    </xf>
    <xf numFmtId="0" fontId="33" fillId="2" borderId="1" xfId="3" applyFont="1" applyFill="1" applyBorder="1" applyAlignment="1" applyProtection="1">
      <alignment horizontal="center" vertical="center" wrapText="1"/>
      <protection locked="0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7" fillId="0" borderId="27" xfId="1" applyNumberFormat="1" applyFont="1" applyFill="1" applyBorder="1" applyAlignment="1">
      <alignment horizontal="center" vertical="center"/>
    </xf>
    <xf numFmtId="0" fontId="7" fillId="0" borderId="28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7" fillId="0" borderId="29" xfId="1" applyNumberFormat="1" applyFont="1" applyFill="1" applyBorder="1" applyAlignment="1">
      <alignment horizontal="center" vertical="center"/>
    </xf>
    <xf numFmtId="0" fontId="7" fillId="0" borderId="31" xfId="1" applyNumberFormat="1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</cellXfs>
  <cellStyles count="6">
    <cellStyle name="쉼표 [0]" xfId="1" builtinId="6"/>
    <cellStyle name="표준" xfId="0" builtinId="0"/>
    <cellStyle name="표준 3" xfId="4"/>
    <cellStyle name="표준_070704 2007년도 Wrap운용사 선정 관련 제안서 양식" xfId="2"/>
    <cellStyle name="표준_1차 - 일반사무수탁회사-수정" xfId="3"/>
    <cellStyle name="하이퍼링크" xfId="5" builtinId="8"/>
  </cellStyles>
  <dxfs count="0"/>
  <tableStyles count="0" defaultTableStyle="TableStyleMedium9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vest@kindkorea.or.k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tabSelected="1" view="pageBreakPreview" zoomScaleSheetLayoutView="100" workbookViewId="0">
      <selection activeCell="A6" sqref="A6:J6"/>
    </sheetView>
  </sheetViews>
  <sheetFormatPr defaultRowHeight="12"/>
  <cols>
    <col min="2" max="2" width="0" hidden="1" customWidth="1"/>
  </cols>
  <sheetData>
    <row r="1" spans="1:10" ht="38.25">
      <c r="A1" s="50"/>
      <c r="B1" s="50"/>
      <c r="C1" s="50"/>
      <c r="D1" s="50"/>
      <c r="E1" s="50"/>
      <c r="F1" s="50"/>
      <c r="G1" s="50"/>
      <c r="H1" s="51"/>
      <c r="I1" s="52"/>
      <c r="J1" s="52"/>
    </row>
    <row r="2" spans="1:10" ht="38.25">
      <c r="A2" s="50"/>
      <c r="B2" s="211" t="s">
        <v>28</v>
      </c>
      <c r="C2" s="211"/>
      <c r="D2" s="211"/>
      <c r="E2" s="50"/>
      <c r="F2" s="50"/>
      <c r="G2" s="50"/>
      <c r="H2" s="53"/>
      <c r="I2" s="52"/>
      <c r="J2" s="52"/>
    </row>
    <row r="3" spans="1:10" ht="38.25">
      <c r="A3" s="50"/>
      <c r="B3" s="50"/>
      <c r="C3" s="50"/>
      <c r="D3" s="50"/>
      <c r="E3" s="50"/>
      <c r="F3" s="50"/>
      <c r="G3" s="50"/>
      <c r="H3" s="53"/>
      <c r="I3" s="52"/>
      <c r="J3" s="52"/>
    </row>
    <row r="4" spans="1:10" ht="38.25">
      <c r="A4" s="50"/>
      <c r="B4" s="50"/>
      <c r="C4" s="50"/>
      <c r="D4" s="50"/>
      <c r="E4" s="50"/>
      <c r="F4" s="50"/>
      <c r="G4" s="50"/>
      <c r="H4" s="53"/>
      <c r="I4" s="52"/>
      <c r="J4" s="52"/>
    </row>
    <row r="5" spans="1:10" ht="38.25">
      <c r="A5" s="50"/>
      <c r="B5" s="50"/>
      <c r="C5" s="50"/>
      <c r="D5" s="50"/>
      <c r="E5" s="50"/>
      <c r="F5" s="50"/>
      <c r="G5" s="50"/>
      <c r="H5" s="53"/>
      <c r="I5" s="52"/>
      <c r="J5" s="52"/>
    </row>
    <row r="6" spans="1:10" ht="20.25">
      <c r="A6" s="212" t="s">
        <v>256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0" ht="20.25">
      <c r="A7" s="212" t="s">
        <v>15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0" ht="41.25">
      <c r="A8" s="213" t="s">
        <v>26</v>
      </c>
      <c r="B8" s="213"/>
      <c r="C8" s="213"/>
      <c r="D8" s="213"/>
      <c r="E8" s="213"/>
      <c r="F8" s="213"/>
      <c r="G8" s="213"/>
      <c r="H8" s="213"/>
      <c r="I8" s="213"/>
      <c r="J8" s="213"/>
    </row>
    <row r="9" spans="1:10" ht="38.25">
      <c r="A9" s="50"/>
      <c r="B9" s="50"/>
      <c r="C9" s="50"/>
      <c r="D9" s="50"/>
      <c r="E9" s="50"/>
      <c r="F9" s="50"/>
      <c r="G9" s="50"/>
      <c r="H9" s="53"/>
      <c r="I9" s="52"/>
      <c r="J9" s="52"/>
    </row>
    <row r="10" spans="1:10" ht="38.25">
      <c r="A10" s="50"/>
      <c r="B10" s="50"/>
      <c r="C10" s="50"/>
      <c r="D10" s="50"/>
      <c r="E10" s="50"/>
      <c r="F10" s="50"/>
      <c r="G10" s="50"/>
      <c r="H10" s="54"/>
      <c r="I10" s="52"/>
      <c r="J10" s="52"/>
    </row>
    <row r="11" spans="1:10" ht="38.25">
      <c r="A11" s="50"/>
      <c r="B11" s="50"/>
      <c r="C11" s="50"/>
      <c r="D11" s="50"/>
      <c r="E11" s="50"/>
      <c r="F11" s="50"/>
      <c r="G11" s="50"/>
      <c r="H11" s="55"/>
      <c r="I11" s="53"/>
      <c r="J11" s="53"/>
    </row>
    <row r="12" spans="1:10" ht="38.25">
      <c r="A12" s="50"/>
      <c r="B12" s="50"/>
      <c r="C12" s="50"/>
      <c r="D12" s="50"/>
      <c r="E12" s="50"/>
      <c r="F12" s="50"/>
      <c r="G12" s="50"/>
      <c r="H12" s="55"/>
      <c r="I12" s="53"/>
      <c r="J12" s="53"/>
    </row>
    <row r="13" spans="1:10" ht="31.5">
      <c r="A13" s="214" t="s">
        <v>193</v>
      </c>
      <c r="B13" s="214"/>
      <c r="C13" s="214"/>
      <c r="D13" s="214"/>
      <c r="E13" s="214"/>
      <c r="F13" s="214"/>
      <c r="G13" s="214"/>
      <c r="H13" s="214"/>
      <c r="I13" s="214"/>
      <c r="J13" s="214"/>
    </row>
    <row r="14" spans="1:10" ht="38.25">
      <c r="A14" s="50"/>
      <c r="B14" s="50"/>
      <c r="C14" s="50"/>
      <c r="D14" s="50"/>
      <c r="E14" s="50"/>
      <c r="F14" s="50"/>
      <c r="G14" s="50"/>
      <c r="H14" s="55"/>
      <c r="I14" s="53"/>
      <c r="J14" s="53"/>
    </row>
    <row r="15" spans="1:10" ht="38.25">
      <c r="A15" s="50"/>
      <c r="B15" s="50"/>
      <c r="C15" s="50"/>
      <c r="D15" s="50"/>
      <c r="E15" s="50"/>
      <c r="F15" s="50"/>
      <c r="G15" s="50"/>
      <c r="H15" s="55"/>
      <c r="I15" s="53"/>
      <c r="J15" s="53"/>
    </row>
    <row r="16" spans="1:10" ht="38.25">
      <c r="A16" s="50"/>
      <c r="B16" s="50"/>
      <c r="C16" s="50"/>
      <c r="D16" s="50"/>
      <c r="F16" s="50"/>
      <c r="G16" s="50"/>
      <c r="H16" s="55"/>
      <c r="I16" s="53"/>
      <c r="J16" s="53"/>
    </row>
    <row r="17" spans="1:10" ht="38.25">
      <c r="A17" s="50"/>
      <c r="B17" s="210" t="str">
        <f>'작성1_제안서(운용)'!E7</f>
        <v>AAA 자산운용</v>
      </c>
      <c r="C17" s="210"/>
      <c r="D17" s="210"/>
      <c r="E17" s="210"/>
      <c r="F17" s="210"/>
      <c r="G17" s="210"/>
      <c r="H17" s="210"/>
      <c r="I17" s="210"/>
      <c r="J17" s="53"/>
    </row>
    <row r="18" spans="1:10" ht="38.25">
      <c r="A18" s="50"/>
      <c r="B18" s="50"/>
      <c r="C18" s="50"/>
      <c r="D18" s="50"/>
      <c r="E18" s="50"/>
      <c r="F18" s="50"/>
      <c r="G18" s="50"/>
      <c r="H18" s="55"/>
      <c r="I18" s="53"/>
      <c r="J18" s="53"/>
    </row>
  </sheetData>
  <mergeCells count="6">
    <mergeCell ref="B17:I17"/>
    <mergeCell ref="B2:D2"/>
    <mergeCell ref="A6:J6"/>
    <mergeCell ref="A7:J7"/>
    <mergeCell ref="A8:J8"/>
    <mergeCell ref="A13:J13"/>
  </mergeCells>
  <phoneticPr fontId="26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showGridLines="0" view="pageBreakPreview" zoomScaleSheetLayoutView="100" workbookViewId="0">
      <selection activeCell="L6" sqref="L6"/>
    </sheetView>
  </sheetViews>
  <sheetFormatPr defaultRowHeight="17.25"/>
  <cols>
    <col min="1" max="1" width="9.140625" style="34"/>
    <col min="2" max="3" width="11.140625" style="34" customWidth="1"/>
    <col min="4" max="4" width="12.140625" style="34" customWidth="1"/>
    <col min="5" max="16384" width="9.140625" style="34"/>
  </cols>
  <sheetData>
    <row r="1" spans="1:13" s="47" customFormat="1" ht="33.75">
      <c r="A1" s="215" t="s">
        <v>27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18.75" customHeight="1"/>
    <row r="3" spans="1:13" ht="18.75" customHeight="1"/>
    <row r="4" spans="1:13" ht="18.75" customHeight="1">
      <c r="A4" s="35" t="s">
        <v>1</v>
      </c>
    </row>
    <row r="5" spans="1:13" ht="18.75" customHeight="1">
      <c r="A5" s="35"/>
    </row>
    <row r="6" spans="1:13" ht="18.75" customHeight="1">
      <c r="A6" s="35" t="s">
        <v>38</v>
      </c>
    </row>
    <row r="7" spans="1:13" ht="18.75" customHeight="1">
      <c r="A7" s="35"/>
    </row>
    <row r="8" spans="1:13" ht="18.75" customHeight="1">
      <c r="A8" s="35" t="s">
        <v>39</v>
      </c>
    </row>
    <row r="9" spans="1:13" ht="18.75" customHeight="1"/>
    <row r="10" spans="1:13" ht="18.75" customHeight="1">
      <c r="A10" s="35" t="s">
        <v>4</v>
      </c>
    </row>
    <row r="11" spans="1:13" ht="18.75" customHeight="1"/>
    <row r="12" spans="1:13" ht="18.75" customHeight="1">
      <c r="A12" s="35" t="s">
        <v>230</v>
      </c>
      <c r="B12" s="36"/>
    </row>
    <row r="13" spans="1:13" ht="18.75" customHeight="1">
      <c r="A13" s="37" t="s">
        <v>0</v>
      </c>
      <c r="J13" s="38"/>
    </row>
    <row r="14" spans="1:13" ht="18.75" customHeight="1">
      <c r="A14" s="39" t="s">
        <v>2</v>
      </c>
      <c r="B14" s="40"/>
    </row>
    <row r="15" spans="1:13" s="42" customFormat="1" ht="18.75" customHeight="1">
      <c r="A15" s="35"/>
      <c r="B15" s="41"/>
    </row>
    <row r="16" spans="1:13" ht="18.75" customHeight="1">
      <c r="A16" s="35" t="s">
        <v>3</v>
      </c>
    </row>
    <row r="17" spans="1:5" ht="18.75" customHeight="1"/>
    <row r="18" spans="1:5" ht="18.75" customHeight="1">
      <c r="A18" s="35" t="s">
        <v>250</v>
      </c>
    </row>
    <row r="19" spans="1:5" ht="18.75" customHeight="1"/>
    <row r="20" spans="1:5" ht="18.75" customHeight="1">
      <c r="A20" s="35" t="s">
        <v>51</v>
      </c>
    </row>
    <row r="21" spans="1:5" ht="18.75" customHeight="1"/>
    <row r="22" spans="1:5" ht="18.75" customHeight="1">
      <c r="B22" s="217"/>
      <c r="C22" s="217"/>
      <c r="D22" s="217"/>
      <c r="E22" s="217"/>
    </row>
    <row r="23" spans="1:5" ht="18.75" customHeight="1">
      <c r="B23" s="217"/>
      <c r="C23" s="217"/>
      <c r="D23" s="217"/>
      <c r="E23" s="217"/>
    </row>
    <row r="24" spans="1:5" ht="18.75" customHeight="1">
      <c r="B24" s="217"/>
      <c r="C24" s="217"/>
      <c r="D24" s="217"/>
      <c r="E24" s="217"/>
    </row>
    <row r="25" spans="1:5" ht="18.75" customHeight="1">
      <c r="B25" s="216"/>
      <c r="C25" s="216"/>
      <c r="D25" s="216"/>
      <c r="E25" s="44"/>
    </row>
    <row r="26" spans="1:5" ht="18.75" customHeight="1">
      <c r="B26" s="43"/>
      <c r="C26" s="43"/>
      <c r="D26" s="43"/>
      <c r="E26" s="43"/>
    </row>
    <row r="27" spans="1:5" ht="18.75" customHeight="1">
      <c r="B27" s="43"/>
      <c r="C27" s="43"/>
      <c r="D27" s="43"/>
      <c r="E27" s="43"/>
    </row>
    <row r="28" spans="1:5" ht="18.75" customHeight="1">
      <c r="A28" s="45"/>
    </row>
    <row r="29" spans="1:5" ht="18.75" customHeight="1">
      <c r="A29" s="38"/>
      <c r="B29" s="46"/>
    </row>
  </sheetData>
  <mergeCells count="3">
    <mergeCell ref="A1:M1"/>
    <mergeCell ref="B25:D25"/>
    <mergeCell ref="B22:E24"/>
  </mergeCells>
  <phoneticPr fontId="26" type="noConversion"/>
  <printOptions horizontalCentered="1"/>
  <pageMargins left="0.39347222447395325" right="0.59041666984558105" top="0.59041666984558105" bottom="0.59041666984558105" header="0.59041666984558105" footer="0.59041666984558105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M28"/>
  <sheetViews>
    <sheetView view="pageBreakPreview" zoomScaleSheetLayoutView="100" workbookViewId="0">
      <selection activeCell="B14" sqref="B14:M21"/>
    </sheetView>
  </sheetViews>
  <sheetFormatPr defaultRowHeight="16.5"/>
  <cols>
    <col min="1" max="4" width="9.140625" style="23"/>
    <col min="5" max="13" width="12.28515625" style="23" customWidth="1"/>
    <col min="14" max="16384" width="9.140625" style="23"/>
  </cols>
  <sheetData>
    <row r="3" spans="2:13" ht="45.75" customHeight="1">
      <c r="B3" s="218" t="s">
        <v>251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2:13" ht="45.75" customHeight="1"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2:13" ht="20.25">
      <c r="B5" s="25"/>
      <c r="C5" s="26"/>
      <c r="D5" s="26"/>
      <c r="E5" s="26"/>
      <c r="F5" s="26"/>
      <c r="G5" s="26"/>
      <c r="H5" s="26"/>
      <c r="I5" s="26"/>
    </row>
    <row r="6" spans="2:13" ht="33.75" customHeight="1"/>
    <row r="7" spans="2:13" ht="33.75" customHeight="1">
      <c r="B7" s="223" t="s">
        <v>31</v>
      </c>
      <c r="C7" s="224"/>
      <c r="D7" s="224"/>
      <c r="E7" s="219" t="s">
        <v>257</v>
      </c>
      <c r="F7" s="219"/>
      <c r="G7" s="219"/>
      <c r="H7" s="219"/>
      <c r="I7" s="219"/>
      <c r="J7" s="219"/>
      <c r="K7" s="219"/>
      <c r="L7" s="219"/>
      <c r="M7" s="220"/>
    </row>
    <row r="8" spans="2:13" ht="33.75" customHeight="1">
      <c r="B8" s="223" t="s">
        <v>5</v>
      </c>
      <c r="C8" s="224"/>
      <c r="D8" s="224"/>
      <c r="E8" s="219" t="s">
        <v>258</v>
      </c>
      <c r="F8" s="219"/>
      <c r="G8" s="219"/>
      <c r="H8" s="219"/>
      <c r="I8" s="219"/>
      <c r="J8" s="219"/>
      <c r="K8" s="219"/>
      <c r="L8" s="219"/>
      <c r="M8" s="220"/>
    </row>
    <row r="9" spans="2:13" ht="33.75" customHeight="1">
      <c r="B9" s="238" t="s">
        <v>37</v>
      </c>
      <c r="C9" s="239"/>
      <c r="D9" s="240"/>
      <c r="E9" s="17" t="s">
        <v>13</v>
      </c>
      <c r="F9" s="221" t="s">
        <v>261</v>
      </c>
      <c r="G9" s="220"/>
      <c r="H9" s="17" t="s">
        <v>19</v>
      </c>
      <c r="I9" s="221" t="s">
        <v>259</v>
      </c>
      <c r="J9" s="220"/>
      <c r="K9" s="17" t="s">
        <v>22</v>
      </c>
      <c r="L9" s="225" t="s">
        <v>260</v>
      </c>
      <c r="M9" s="226"/>
    </row>
    <row r="10" spans="2:13" ht="33.75" customHeight="1">
      <c r="B10" s="237" t="s">
        <v>29</v>
      </c>
      <c r="C10" s="237"/>
      <c r="D10" s="237"/>
      <c r="E10" s="17" t="s">
        <v>10</v>
      </c>
      <c r="F10" s="221" t="s">
        <v>262</v>
      </c>
      <c r="G10" s="220"/>
      <c r="H10" s="17" t="s">
        <v>9</v>
      </c>
      <c r="I10" s="221" t="s">
        <v>263</v>
      </c>
      <c r="J10" s="220"/>
      <c r="K10" s="18" t="s">
        <v>16</v>
      </c>
      <c r="L10" s="225" t="s">
        <v>262</v>
      </c>
      <c r="M10" s="226"/>
    </row>
    <row r="11" spans="2:13" ht="33.75" customHeight="1">
      <c r="B11" s="237"/>
      <c r="C11" s="237"/>
      <c r="D11" s="237"/>
      <c r="E11" s="18" t="s">
        <v>8</v>
      </c>
      <c r="F11" s="241" t="s">
        <v>264</v>
      </c>
      <c r="G11" s="242"/>
      <c r="H11" s="242"/>
      <c r="I11" s="242"/>
      <c r="J11" s="242"/>
      <c r="K11" s="242"/>
      <c r="L11" s="242"/>
      <c r="M11" s="226"/>
    </row>
    <row r="12" spans="2:13" ht="33.75" customHeight="1"/>
    <row r="13" spans="2:13" ht="33.75" customHeight="1"/>
    <row r="14" spans="2:13" ht="33.75" customHeight="1">
      <c r="B14" s="228" t="s">
        <v>50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30"/>
    </row>
    <row r="15" spans="2:13" ht="33.75" customHeight="1">
      <c r="B15" s="231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3"/>
    </row>
    <row r="16" spans="2:13" ht="33.75" customHeight="1">
      <c r="B16" s="231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3"/>
    </row>
    <row r="17" spans="2:13" ht="33.75" customHeight="1">
      <c r="B17" s="231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3"/>
    </row>
    <row r="18" spans="2:13" ht="33.75" customHeight="1">
      <c r="B18" s="231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3"/>
    </row>
    <row r="19" spans="2:13" ht="33.75" customHeight="1">
      <c r="B19" s="231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3"/>
    </row>
    <row r="20" spans="2:13" ht="33.75" customHeight="1">
      <c r="B20" s="231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3"/>
    </row>
    <row r="21" spans="2:13" ht="33.75" customHeight="1">
      <c r="B21" s="234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6"/>
    </row>
    <row r="22" spans="2:13" ht="33.75" customHeight="1"/>
    <row r="23" spans="2:13" ht="33.75" customHeight="1"/>
    <row r="24" spans="2:13" ht="33.75" customHeight="1">
      <c r="C24" s="24"/>
      <c r="E24" s="24" t="s">
        <v>32</v>
      </c>
      <c r="G24" s="227"/>
      <c r="H24" s="227"/>
      <c r="I24" s="227"/>
      <c r="J24" s="227"/>
    </row>
    <row r="25" spans="2:13" ht="33.75" customHeight="1">
      <c r="E25" s="24"/>
      <c r="G25" s="24"/>
      <c r="H25" s="24"/>
      <c r="I25" s="24"/>
      <c r="J25" s="24"/>
    </row>
    <row r="26" spans="2:13" ht="33.75" customHeight="1">
      <c r="E26" s="24" t="s">
        <v>34</v>
      </c>
      <c r="G26" s="222" t="str">
        <f>E7</f>
        <v>AAA 자산운용</v>
      </c>
      <c r="H26" s="222"/>
      <c r="I26" s="222"/>
      <c r="J26" s="222"/>
    </row>
    <row r="27" spans="2:13" ht="33.75" customHeight="1">
      <c r="E27" s="24" t="s">
        <v>35</v>
      </c>
      <c r="G27" s="222" t="str">
        <f>E8</f>
        <v>김친절</v>
      </c>
      <c r="H27" s="222"/>
      <c r="I27" s="222"/>
      <c r="J27" s="179" t="s">
        <v>43</v>
      </c>
    </row>
    <row r="28" spans="2:13" ht="33.75" customHeight="1"/>
  </sheetData>
  <mergeCells count="18">
    <mergeCell ref="G27:I27"/>
    <mergeCell ref="B8:D8"/>
    <mergeCell ref="L10:M10"/>
    <mergeCell ref="L9:M9"/>
    <mergeCell ref="B7:D7"/>
    <mergeCell ref="G24:J24"/>
    <mergeCell ref="B14:M21"/>
    <mergeCell ref="B10:D11"/>
    <mergeCell ref="B9:D9"/>
    <mergeCell ref="G26:J26"/>
    <mergeCell ref="F11:M11"/>
    <mergeCell ref="B3:M4"/>
    <mergeCell ref="E8:M8"/>
    <mergeCell ref="E7:M7"/>
    <mergeCell ref="F10:G10"/>
    <mergeCell ref="F9:G9"/>
    <mergeCell ref="I10:J10"/>
    <mergeCell ref="I9:J9"/>
  </mergeCells>
  <phoneticPr fontId="26" type="noConversion"/>
  <hyperlinks>
    <hyperlink ref="F11" r:id="rId1"/>
  </hyperlinks>
  <printOptions horizontalCentered="1"/>
  <pageMargins left="0.39347222447395325" right="0.59041666984558105" top="0.59041666984558105" bottom="0.59041666984558105" header="0.59041666984558105" footer="0.59041666984558105"/>
  <pageSetup paperSize="9" scale="63" orientation="portrait" r:id="rId2"/>
  <colBreaks count="1" manualBreakCount="1">
    <brk id="14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31"/>
  <sheetViews>
    <sheetView zoomScale="70" zoomScaleNormal="70" workbookViewId="0">
      <selection activeCell="N9" sqref="N9"/>
    </sheetView>
  </sheetViews>
  <sheetFormatPr defaultRowHeight="16.5"/>
  <cols>
    <col min="1" max="1" width="9.140625" style="5"/>
    <col min="2" max="2" width="14.28515625" style="5" customWidth="1"/>
    <col min="3" max="5" width="13.42578125" style="5" customWidth="1"/>
    <col min="6" max="6" width="14.7109375" style="6" customWidth="1"/>
    <col min="7" max="7" width="6.140625" style="7" customWidth="1"/>
    <col min="8" max="9" width="10.5703125" style="7" customWidth="1"/>
    <col min="10" max="10" width="14.28515625" style="7" customWidth="1"/>
    <col min="11" max="11" width="21.28515625" style="7" customWidth="1"/>
    <col min="12" max="12" width="9.28515625" style="7" customWidth="1"/>
    <col min="13" max="13" width="21" style="5" customWidth="1"/>
    <col min="14" max="14" width="22" style="5" customWidth="1"/>
    <col min="15" max="15" width="21.28515625" style="5" customWidth="1"/>
    <col min="16" max="16384" width="9.140625" style="5"/>
  </cols>
  <sheetData>
    <row r="1" spans="2:16" ht="30" customHeight="1">
      <c r="B1" s="218" t="s">
        <v>54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5"/>
    </row>
    <row r="2" spans="2:16" ht="30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15"/>
    </row>
    <row r="3" spans="2:16" ht="18" customHeight="1">
      <c r="D3" s="8"/>
      <c r="E3" s="8"/>
      <c r="F3" s="10"/>
      <c r="G3" s="11"/>
      <c r="H3" s="11"/>
      <c r="I3" s="11"/>
      <c r="J3" s="11"/>
      <c r="K3" s="11"/>
      <c r="L3" s="11"/>
    </row>
    <row r="4" spans="2:16" ht="26.25" customHeight="1">
      <c r="B4" s="249" t="s">
        <v>31</v>
      </c>
      <c r="C4" s="249"/>
      <c r="D4" s="249"/>
      <c r="E4" s="249"/>
      <c r="F4" s="249"/>
      <c r="G4" s="249"/>
      <c r="H4" s="250" t="str">
        <f>'작성1_제안서(운용)'!E7</f>
        <v>AAA 자산운용</v>
      </c>
      <c r="I4" s="251"/>
      <c r="J4" s="251"/>
      <c r="K4" s="251"/>
      <c r="L4" s="251"/>
      <c r="M4" s="251"/>
      <c r="N4" s="251"/>
      <c r="O4" s="252"/>
    </row>
    <row r="5" spans="2:16" ht="26.25" customHeight="1">
      <c r="B5" s="249" t="s">
        <v>5</v>
      </c>
      <c r="C5" s="249"/>
      <c r="D5" s="249"/>
      <c r="E5" s="249"/>
      <c r="F5" s="249"/>
      <c r="G5" s="249"/>
      <c r="H5" s="250" t="str">
        <f>'작성1_제안서(운용)'!E8</f>
        <v>김친절</v>
      </c>
      <c r="I5" s="251"/>
      <c r="J5" s="251"/>
      <c r="K5" s="251"/>
      <c r="L5" s="251"/>
      <c r="M5" s="251"/>
      <c r="N5" s="251"/>
      <c r="O5" s="252"/>
    </row>
    <row r="6" spans="2:16" ht="26.25" customHeight="1">
      <c r="B6" s="249" t="s">
        <v>36</v>
      </c>
      <c r="C6" s="249"/>
      <c r="D6" s="249"/>
      <c r="E6" s="249"/>
      <c r="F6" s="249"/>
      <c r="G6" s="249"/>
      <c r="H6" s="255" t="s">
        <v>17</v>
      </c>
      <c r="I6" s="256"/>
      <c r="J6" s="250" t="str">
        <f>'작성1_제안서(운용)'!I9</f>
        <v>부장</v>
      </c>
      <c r="K6" s="251"/>
      <c r="L6" s="252"/>
      <c r="M6" s="48" t="s">
        <v>22</v>
      </c>
      <c r="N6" s="257" t="str">
        <f>'작성1_제안서(운용)'!L9</f>
        <v>이감사</v>
      </c>
      <c r="O6" s="258"/>
    </row>
    <row r="7" spans="2:16" ht="26.25" customHeight="1">
      <c r="B7" s="249" t="s">
        <v>29</v>
      </c>
      <c r="C7" s="249"/>
      <c r="D7" s="249"/>
      <c r="E7" s="249"/>
      <c r="F7" s="249"/>
      <c r="G7" s="249"/>
      <c r="H7" s="255" t="s">
        <v>10</v>
      </c>
      <c r="I7" s="256"/>
      <c r="J7" s="259" t="str">
        <f>'작성1_제안서(운용)'!$F$10</f>
        <v>02-000-0000</v>
      </c>
      <c r="K7" s="260"/>
      <c r="L7" s="261"/>
      <c r="M7" s="49" t="s">
        <v>21</v>
      </c>
      <c r="N7" s="257" t="str">
        <f>'작성1_제안서(운용)'!I10</f>
        <v>010-000-0000</v>
      </c>
      <c r="O7" s="258"/>
    </row>
    <row r="8" spans="2:16" ht="26.25" customHeight="1">
      <c r="B8" s="249"/>
      <c r="C8" s="249"/>
      <c r="D8" s="249"/>
      <c r="E8" s="249"/>
      <c r="F8" s="249"/>
      <c r="G8" s="249"/>
      <c r="H8" s="253" t="s">
        <v>25</v>
      </c>
      <c r="I8" s="254"/>
      <c r="J8" s="259" t="str">
        <f>'작성1_제안서(운용)'!$L$10</f>
        <v>02-000-0000</v>
      </c>
      <c r="K8" s="260"/>
      <c r="L8" s="261"/>
      <c r="M8" s="48" t="s">
        <v>8</v>
      </c>
      <c r="N8" s="257" t="str">
        <f>'작성1_제안서(운용)'!F11</f>
        <v>invest@kindkorea.or.kr</v>
      </c>
      <c r="O8" s="258"/>
    </row>
    <row r="9" spans="2:16" ht="18" customHeight="1">
      <c r="B9" s="8"/>
      <c r="C9" s="8"/>
      <c r="D9" s="8"/>
      <c r="E9" s="8"/>
      <c r="F9" s="10"/>
      <c r="G9" s="11"/>
      <c r="H9" s="11"/>
      <c r="I9" s="11"/>
      <c r="J9" s="11"/>
      <c r="K9" s="11"/>
      <c r="L9" s="11"/>
      <c r="M9" s="8"/>
      <c r="N9" s="8"/>
    </row>
    <row r="10" spans="2:16" ht="18" customHeight="1">
      <c r="B10" s="12" t="s">
        <v>7</v>
      </c>
      <c r="D10" s="8"/>
      <c r="E10" s="8"/>
      <c r="F10" s="10"/>
      <c r="G10" s="11"/>
      <c r="H10" s="11"/>
      <c r="I10" s="11"/>
      <c r="J10" s="11"/>
      <c r="K10" s="11"/>
      <c r="L10" s="11"/>
      <c r="M10" s="8"/>
      <c r="N10" s="8"/>
    </row>
    <row r="11" spans="2:16" ht="18" customHeight="1">
      <c r="B11" s="13" t="s">
        <v>40</v>
      </c>
      <c r="D11" s="8"/>
      <c r="E11" s="8"/>
      <c r="F11" s="10"/>
      <c r="G11" s="11"/>
      <c r="H11" s="11"/>
      <c r="I11" s="11"/>
      <c r="J11" s="11"/>
      <c r="K11" s="11"/>
      <c r="L11" s="11"/>
      <c r="M11" s="8"/>
      <c r="N11" s="8"/>
    </row>
    <row r="12" spans="2:16" ht="18" customHeight="1">
      <c r="B12" s="13" t="s">
        <v>49</v>
      </c>
      <c r="D12" s="8"/>
      <c r="E12" s="8"/>
      <c r="F12" s="10"/>
      <c r="G12" s="11"/>
      <c r="H12" s="11"/>
      <c r="I12" s="11"/>
      <c r="J12" s="11"/>
      <c r="K12" s="11"/>
      <c r="L12" s="11"/>
      <c r="M12" s="8"/>
      <c r="N12" s="8"/>
    </row>
    <row r="13" spans="2:16" ht="18" customHeight="1">
      <c r="B13" s="8"/>
      <c r="C13" s="8"/>
      <c r="D13" s="9"/>
      <c r="E13" s="8"/>
      <c r="F13" s="10"/>
      <c r="G13" s="11"/>
      <c r="H13" s="11"/>
      <c r="I13" s="11"/>
      <c r="J13" s="11"/>
      <c r="K13" s="11"/>
      <c r="L13" s="11"/>
      <c r="M13" s="8"/>
      <c r="N13" s="8"/>
    </row>
    <row r="14" spans="2:16" ht="28.5" customHeight="1">
      <c r="B14" s="4" t="s">
        <v>56</v>
      </c>
      <c r="C14" s="8"/>
      <c r="D14" s="9"/>
      <c r="E14" s="8"/>
      <c r="F14" s="10"/>
      <c r="G14" s="11"/>
      <c r="H14" s="11"/>
      <c r="I14" s="11"/>
      <c r="J14" s="11"/>
      <c r="K14" s="11"/>
      <c r="L14" s="11"/>
      <c r="M14" s="8"/>
      <c r="N14" s="8"/>
    </row>
    <row r="15" spans="2:16" s="14" customFormat="1" ht="26.25" customHeight="1">
      <c r="B15" s="16" t="s">
        <v>45</v>
      </c>
      <c r="C15" s="237" t="s">
        <v>14</v>
      </c>
      <c r="D15" s="237"/>
      <c r="E15" s="237"/>
      <c r="F15" s="237" t="s">
        <v>44</v>
      </c>
      <c r="G15" s="237"/>
      <c r="H15" s="237" t="s">
        <v>41</v>
      </c>
      <c r="I15" s="237"/>
      <c r="J15" s="237"/>
      <c r="K15" s="248" t="s">
        <v>46</v>
      </c>
      <c r="L15" s="248"/>
      <c r="M15" s="248"/>
      <c r="N15" s="248"/>
      <c r="O15" s="16" t="s">
        <v>48</v>
      </c>
    </row>
    <row r="16" spans="2:16" ht="90" customHeight="1">
      <c r="B16" s="17" t="s">
        <v>12</v>
      </c>
      <c r="C16" s="246" t="s">
        <v>57</v>
      </c>
      <c r="D16" s="246"/>
      <c r="E16" s="246"/>
      <c r="F16" s="182" t="str">
        <f>작성3_재무안정성!E20</f>
        <v/>
      </c>
      <c r="G16" s="22" t="s">
        <v>53</v>
      </c>
      <c r="H16" s="247" t="s">
        <v>244</v>
      </c>
      <c r="I16" s="247"/>
      <c r="J16" s="247"/>
      <c r="K16" s="243" t="s">
        <v>247</v>
      </c>
      <c r="L16" s="244"/>
      <c r="M16" s="244"/>
      <c r="N16" s="245"/>
      <c r="O16" s="183" t="s">
        <v>265</v>
      </c>
    </row>
    <row r="17" spans="2:15" ht="90" customHeight="1">
      <c r="B17" s="58" t="s">
        <v>58</v>
      </c>
      <c r="C17" s="246" t="s">
        <v>60</v>
      </c>
      <c r="D17" s="246"/>
      <c r="E17" s="246"/>
      <c r="F17" s="182" t="str">
        <f>작성3_재무안정성!E21</f>
        <v/>
      </c>
      <c r="G17" s="22" t="s">
        <v>42</v>
      </c>
      <c r="H17" s="247" t="s">
        <v>245</v>
      </c>
      <c r="I17" s="247"/>
      <c r="J17" s="247"/>
      <c r="K17" s="243" t="s">
        <v>248</v>
      </c>
      <c r="L17" s="244"/>
      <c r="M17" s="244"/>
      <c r="N17" s="245"/>
      <c r="O17" s="183" t="s">
        <v>265</v>
      </c>
    </row>
    <row r="18" spans="2:15" ht="90" customHeight="1">
      <c r="B18" s="58" t="s">
        <v>59</v>
      </c>
      <c r="C18" s="246" t="s">
        <v>61</v>
      </c>
      <c r="D18" s="246"/>
      <c r="E18" s="246"/>
      <c r="F18" s="182" t="str">
        <f>작성3_재무안정성!E22</f>
        <v/>
      </c>
      <c r="G18" s="22" t="s">
        <v>42</v>
      </c>
      <c r="H18" s="247" t="s">
        <v>246</v>
      </c>
      <c r="I18" s="247"/>
      <c r="J18" s="247"/>
      <c r="K18" s="243" t="s">
        <v>249</v>
      </c>
      <c r="L18" s="244"/>
      <c r="M18" s="244"/>
      <c r="N18" s="245"/>
      <c r="O18" s="183" t="s">
        <v>265</v>
      </c>
    </row>
    <row r="19" spans="2:15" ht="20.25" customHeight="1">
      <c r="B19" s="8"/>
      <c r="C19" s="8"/>
      <c r="D19" s="9"/>
      <c r="E19" s="8"/>
      <c r="F19" s="10"/>
      <c r="G19" s="11"/>
      <c r="H19" s="11"/>
      <c r="I19" s="11"/>
      <c r="J19" s="11"/>
      <c r="K19" s="11"/>
      <c r="L19" s="11"/>
      <c r="M19" s="8"/>
      <c r="N19" s="8"/>
    </row>
    <row r="20" spans="2:15" ht="28.5" customHeight="1">
      <c r="B20" s="4" t="s">
        <v>92</v>
      </c>
      <c r="C20" s="8"/>
      <c r="D20" s="9"/>
      <c r="E20" s="8"/>
      <c r="F20" s="10"/>
      <c r="G20" s="11"/>
      <c r="H20" s="11"/>
      <c r="I20" s="11"/>
      <c r="J20" s="11"/>
      <c r="K20" s="11"/>
      <c r="L20" s="11"/>
      <c r="M20" s="8"/>
      <c r="N20" s="8"/>
    </row>
    <row r="21" spans="2:15" ht="26.25" customHeight="1">
      <c r="B21" s="16" t="s">
        <v>45</v>
      </c>
      <c r="C21" s="237" t="s">
        <v>14</v>
      </c>
      <c r="D21" s="237"/>
      <c r="E21" s="237"/>
      <c r="F21" s="237" t="s">
        <v>44</v>
      </c>
      <c r="G21" s="237"/>
      <c r="H21" s="237" t="s">
        <v>41</v>
      </c>
      <c r="I21" s="237"/>
      <c r="J21" s="237"/>
      <c r="K21" s="248" t="s">
        <v>46</v>
      </c>
      <c r="L21" s="248"/>
      <c r="M21" s="248"/>
      <c r="N21" s="248"/>
      <c r="O21" s="16" t="s">
        <v>48</v>
      </c>
    </row>
    <row r="22" spans="2:15" ht="90" customHeight="1">
      <c r="B22" s="17" t="s">
        <v>24</v>
      </c>
      <c r="C22" s="246" t="s">
        <v>95</v>
      </c>
      <c r="D22" s="246"/>
      <c r="E22" s="246"/>
      <c r="F22" s="182">
        <f>작성4_운용자산!E26</f>
        <v>0</v>
      </c>
      <c r="G22" s="22" t="s">
        <v>47</v>
      </c>
      <c r="H22" s="247"/>
      <c r="I22" s="247"/>
      <c r="J22" s="247"/>
      <c r="K22" s="243" t="s">
        <v>233</v>
      </c>
      <c r="L22" s="244"/>
      <c r="M22" s="244"/>
      <c r="N22" s="245"/>
      <c r="O22" s="180"/>
    </row>
    <row r="23" spans="2:15" ht="90" customHeight="1">
      <c r="B23" s="17" t="s">
        <v>6</v>
      </c>
      <c r="C23" s="246" t="s">
        <v>97</v>
      </c>
      <c r="D23" s="246"/>
      <c r="E23" s="246"/>
      <c r="F23" s="182">
        <f>작성4_운용자산!E27</f>
        <v>0</v>
      </c>
      <c r="G23" s="22" t="s">
        <v>42</v>
      </c>
      <c r="H23" s="247"/>
      <c r="I23" s="247"/>
      <c r="J23" s="247"/>
      <c r="K23" s="243" t="s">
        <v>234</v>
      </c>
      <c r="L23" s="244"/>
      <c r="M23" s="244"/>
      <c r="N23" s="245"/>
      <c r="O23" s="180"/>
    </row>
    <row r="24" spans="2:15" ht="90" customHeight="1">
      <c r="B24" s="17" t="s">
        <v>20</v>
      </c>
      <c r="C24" s="247" t="s">
        <v>231</v>
      </c>
      <c r="D24" s="246"/>
      <c r="E24" s="246"/>
      <c r="F24" s="182">
        <f>작성4_운용자산!E28</f>
        <v>5018.166666666667</v>
      </c>
      <c r="G24" s="22" t="s">
        <v>52</v>
      </c>
      <c r="H24" s="247"/>
      <c r="I24" s="247"/>
      <c r="J24" s="247"/>
      <c r="K24" s="243" t="s">
        <v>233</v>
      </c>
      <c r="L24" s="244"/>
      <c r="M24" s="244"/>
      <c r="N24" s="245"/>
      <c r="O24" s="180"/>
    </row>
    <row r="25" spans="2:15" ht="90" customHeight="1">
      <c r="B25" s="58" t="s">
        <v>93</v>
      </c>
      <c r="C25" s="247" t="s">
        <v>232</v>
      </c>
      <c r="D25" s="246"/>
      <c r="E25" s="246"/>
      <c r="F25" s="182">
        <f>작성4_운용자산!E29</f>
        <v>5018.166666666667</v>
      </c>
      <c r="G25" s="22" t="s">
        <v>47</v>
      </c>
      <c r="H25" s="247"/>
      <c r="I25" s="247"/>
      <c r="J25" s="247"/>
      <c r="K25" s="243" t="s">
        <v>233</v>
      </c>
      <c r="L25" s="244"/>
      <c r="M25" s="244"/>
      <c r="N25" s="245"/>
      <c r="O25" s="180"/>
    </row>
    <row r="26" spans="2:15" ht="20.25" customHeight="1">
      <c r="B26" s="8"/>
      <c r="C26" s="8"/>
      <c r="D26" s="9"/>
      <c r="E26" s="8"/>
      <c r="F26" s="10"/>
      <c r="G26" s="11"/>
      <c r="H26" s="11"/>
      <c r="I26" s="11"/>
      <c r="J26" s="11"/>
      <c r="K26" s="11"/>
      <c r="L26" s="11"/>
      <c r="M26" s="8"/>
      <c r="N26" s="8"/>
    </row>
    <row r="27" spans="2:15" ht="28.5" customHeight="1">
      <c r="B27" s="4" t="s">
        <v>118</v>
      </c>
      <c r="C27" s="8"/>
      <c r="D27" s="9"/>
      <c r="E27" s="8"/>
      <c r="F27" s="10"/>
      <c r="G27" s="11"/>
      <c r="H27" s="11"/>
      <c r="I27" s="11"/>
      <c r="J27" s="11"/>
      <c r="K27" s="11"/>
      <c r="L27" s="11"/>
      <c r="M27" s="8"/>
      <c r="N27" s="8"/>
    </row>
    <row r="28" spans="2:15" ht="26.25" customHeight="1">
      <c r="B28" s="16" t="s">
        <v>45</v>
      </c>
      <c r="C28" s="237" t="s">
        <v>14</v>
      </c>
      <c r="D28" s="237"/>
      <c r="E28" s="237"/>
      <c r="F28" s="237" t="s">
        <v>44</v>
      </c>
      <c r="G28" s="237"/>
      <c r="H28" s="237" t="s">
        <v>41</v>
      </c>
      <c r="I28" s="237"/>
      <c r="J28" s="237"/>
      <c r="K28" s="248" t="s">
        <v>46</v>
      </c>
      <c r="L28" s="248"/>
      <c r="M28" s="248"/>
      <c r="N28" s="248"/>
      <c r="O28" s="16" t="s">
        <v>48</v>
      </c>
    </row>
    <row r="29" spans="2:15" ht="90" customHeight="1">
      <c r="B29" s="17" t="s">
        <v>23</v>
      </c>
      <c r="C29" s="246" t="s">
        <v>235</v>
      </c>
      <c r="D29" s="246"/>
      <c r="E29" s="246"/>
      <c r="F29" s="182">
        <f>작성5_인적자원!E10</f>
        <v>15</v>
      </c>
      <c r="G29" s="22" t="s">
        <v>192</v>
      </c>
      <c r="H29" s="247"/>
      <c r="I29" s="247"/>
      <c r="J29" s="247"/>
      <c r="K29" s="243" t="s">
        <v>119</v>
      </c>
      <c r="L29" s="244"/>
      <c r="M29" s="244"/>
      <c r="N29" s="245"/>
      <c r="O29" s="183" t="s">
        <v>266</v>
      </c>
    </row>
    <row r="30" spans="2:15" ht="90" customHeight="1">
      <c r="B30" s="57" t="s">
        <v>18</v>
      </c>
      <c r="C30" s="246" t="s">
        <v>236</v>
      </c>
      <c r="D30" s="246"/>
      <c r="E30" s="246"/>
      <c r="F30" s="182">
        <f>작성5_인적자원!E11</f>
        <v>237</v>
      </c>
      <c r="G30" s="22" t="s">
        <v>243</v>
      </c>
      <c r="H30" s="247"/>
      <c r="I30" s="247"/>
      <c r="J30" s="247"/>
      <c r="K30" s="243" t="s">
        <v>237</v>
      </c>
      <c r="L30" s="244"/>
      <c r="M30" s="244"/>
      <c r="N30" s="245"/>
      <c r="O30" s="181"/>
    </row>
    <row r="31" spans="2:15" ht="20.25" customHeight="1">
      <c r="B31" s="8"/>
      <c r="C31" s="8"/>
      <c r="D31" s="9"/>
      <c r="E31" s="8"/>
      <c r="F31" s="10"/>
      <c r="G31" s="11"/>
      <c r="H31" s="11"/>
      <c r="I31" s="11"/>
      <c r="J31" s="11"/>
      <c r="K31" s="11"/>
      <c r="L31" s="11"/>
      <c r="M31" s="8"/>
      <c r="N31" s="8"/>
    </row>
  </sheetData>
  <mergeCells count="55">
    <mergeCell ref="C17:E17"/>
    <mergeCell ref="H17:J17"/>
    <mergeCell ref="K17:N17"/>
    <mergeCell ref="J7:L7"/>
    <mergeCell ref="N7:O7"/>
    <mergeCell ref="J8:L8"/>
    <mergeCell ref="N8:O8"/>
    <mergeCell ref="K15:N15"/>
    <mergeCell ref="H15:J15"/>
    <mergeCell ref="F15:G15"/>
    <mergeCell ref="C15:E15"/>
    <mergeCell ref="C16:E16"/>
    <mergeCell ref="H16:J16"/>
    <mergeCell ref="K16:N16"/>
    <mergeCell ref="B1:O2"/>
    <mergeCell ref="B7:G8"/>
    <mergeCell ref="B6:G6"/>
    <mergeCell ref="B4:G4"/>
    <mergeCell ref="B5:G5"/>
    <mergeCell ref="H5:O5"/>
    <mergeCell ref="H4:O4"/>
    <mergeCell ref="H8:I8"/>
    <mergeCell ref="H7:I7"/>
    <mergeCell ref="H6:I6"/>
    <mergeCell ref="J6:L6"/>
    <mergeCell ref="N6:O6"/>
    <mergeCell ref="C30:E30"/>
    <mergeCell ref="H30:J30"/>
    <mergeCell ref="K30:N30"/>
    <mergeCell ref="C25:E25"/>
    <mergeCell ref="H25:J25"/>
    <mergeCell ref="K25:N25"/>
    <mergeCell ref="H29:J29"/>
    <mergeCell ref="K29:N29"/>
    <mergeCell ref="C28:E28"/>
    <mergeCell ref="F28:G28"/>
    <mergeCell ref="H28:J28"/>
    <mergeCell ref="K28:N28"/>
    <mergeCell ref="C29:E29"/>
    <mergeCell ref="C18:E18"/>
    <mergeCell ref="H18:J18"/>
    <mergeCell ref="K18:N18"/>
    <mergeCell ref="K23:N23"/>
    <mergeCell ref="H23:J23"/>
    <mergeCell ref="C22:E22"/>
    <mergeCell ref="H22:J22"/>
    <mergeCell ref="K21:N21"/>
    <mergeCell ref="H21:J21"/>
    <mergeCell ref="K22:N22"/>
    <mergeCell ref="K24:N24"/>
    <mergeCell ref="C21:E21"/>
    <mergeCell ref="F21:G21"/>
    <mergeCell ref="C23:E23"/>
    <mergeCell ref="C24:E24"/>
    <mergeCell ref="H24:J24"/>
  </mergeCells>
  <phoneticPr fontId="26" type="noConversion"/>
  <pageMargins left="0.7086111307144165" right="0.7086111307144165" top="0.74750000238418579" bottom="0.74750000238418579" header="0.31486111879348755" footer="0.31486111879348755"/>
  <pageSetup paperSize="9" scale="43" orientation="portrait" r:id="rId1"/>
  <rowBreaks count="1" manualBreakCount="1">
    <brk id="24" max="104857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4"/>
  <sheetViews>
    <sheetView showGridLines="0" view="pageBreakPreview" zoomScaleSheetLayoutView="100" workbookViewId="0">
      <selection activeCell="F28" sqref="F28"/>
    </sheetView>
  </sheetViews>
  <sheetFormatPr defaultColWidth="13.42578125" defaultRowHeight="17.25"/>
  <cols>
    <col min="1" max="1" width="2.7109375" style="55" customWidth="1"/>
    <col min="2" max="2" width="5.140625" customWidth="1"/>
    <col min="3" max="8" width="19.85546875" style="30" customWidth="1"/>
    <col min="9" max="16384" width="13.42578125" style="19"/>
  </cols>
  <sheetData>
    <row r="1" spans="1:10" ht="16.5" customHeight="1">
      <c r="A1" s="186"/>
      <c r="B1" s="262" t="s">
        <v>55</v>
      </c>
      <c r="C1" s="262"/>
      <c r="D1" s="262"/>
      <c r="E1" s="262"/>
      <c r="F1" s="262"/>
      <c r="G1" s="262"/>
      <c r="H1" s="262"/>
      <c r="I1" s="15"/>
      <c r="J1" s="15"/>
    </row>
    <row r="2" spans="1:10" ht="33" customHeight="1">
      <c r="B2" s="262"/>
      <c r="C2" s="262"/>
      <c r="D2" s="262"/>
      <c r="E2" s="262"/>
      <c r="F2" s="262"/>
      <c r="G2" s="262"/>
      <c r="H2" s="262"/>
      <c r="I2" s="15"/>
      <c r="J2" s="15"/>
    </row>
    <row r="3" spans="1:10" s="20" customFormat="1">
      <c r="C3" s="27"/>
      <c r="D3" s="21"/>
    </row>
    <row r="4" spans="1:10" s="20" customFormat="1">
      <c r="B4" s="60" t="s">
        <v>62</v>
      </c>
      <c r="C4" s="27"/>
      <c r="D4" s="21"/>
    </row>
    <row r="5" spans="1:10" s="20" customFormat="1" ht="16.5">
      <c r="B5" s="59"/>
      <c r="C5" s="60" t="s">
        <v>63</v>
      </c>
      <c r="D5" s="21"/>
    </row>
    <row r="6" spans="1:10" s="20" customFormat="1">
      <c r="C6" s="27"/>
      <c r="D6" s="21"/>
    </row>
    <row r="7" spans="1:10" s="20" customFormat="1">
      <c r="C7" s="67" t="s">
        <v>64</v>
      </c>
      <c r="D7" s="68"/>
      <c r="E7" s="65" t="s">
        <v>65</v>
      </c>
      <c r="F7" s="66"/>
      <c r="G7" s="61"/>
    </row>
    <row r="8" spans="1:10" s="20" customFormat="1">
      <c r="C8" s="67" t="s">
        <v>67</v>
      </c>
      <c r="D8" s="68"/>
      <c r="E8" s="65" t="s">
        <v>68</v>
      </c>
      <c r="F8" s="66"/>
      <c r="G8" s="61"/>
    </row>
    <row r="9" spans="1:10" s="20" customFormat="1">
      <c r="C9" s="69" t="s">
        <v>70</v>
      </c>
      <c r="D9" s="70"/>
      <c r="E9" s="65" t="s">
        <v>252</v>
      </c>
      <c r="F9" s="66"/>
      <c r="G9" s="61"/>
    </row>
    <row r="10" spans="1:10" s="20" customFormat="1">
      <c r="C10" s="27"/>
      <c r="D10" s="21"/>
    </row>
    <row r="11" spans="1:10" s="20" customFormat="1">
      <c r="C11" s="27"/>
      <c r="D11" s="21"/>
    </row>
    <row r="12" spans="1:10" s="74" customFormat="1" ht="24.75" customHeight="1">
      <c r="B12" s="71" t="s">
        <v>75</v>
      </c>
      <c r="C12" s="72"/>
      <c r="D12" s="72"/>
      <c r="E12" s="72"/>
      <c r="F12" s="72"/>
      <c r="G12" s="72"/>
      <c r="H12" s="73"/>
    </row>
    <row r="13" spans="1:10" s="74" customFormat="1" ht="17.25" customHeight="1">
      <c r="B13" s="77" t="s">
        <v>72</v>
      </c>
      <c r="D13" s="72"/>
      <c r="E13" s="72"/>
      <c r="F13" s="72"/>
      <c r="G13" s="72"/>
      <c r="H13" s="73"/>
    </row>
    <row r="14" spans="1:10" s="74" customFormat="1" ht="17.25" customHeight="1">
      <c r="B14" s="77" t="s">
        <v>73</v>
      </c>
      <c r="D14" s="72"/>
      <c r="E14" s="72"/>
      <c r="F14" s="72"/>
      <c r="G14" s="72"/>
      <c r="H14" s="73"/>
    </row>
    <row r="15" spans="1:10" s="74" customFormat="1" ht="17.25" customHeight="1">
      <c r="B15" s="77" t="s">
        <v>74</v>
      </c>
      <c r="D15" s="72"/>
      <c r="E15" s="75"/>
      <c r="F15" s="75"/>
      <c r="G15" s="75"/>
      <c r="H15" s="73"/>
    </row>
    <row r="16" spans="1:10" s="74" customFormat="1" ht="17.25" customHeight="1">
      <c r="B16" s="76" t="s">
        <v>253</v>
      </c>
      <c r="E16" s="72"/>
      <c r="F16" s="72"/>
      <c r="G16" s="72"/>
      <c r="H16" s="73"/>
    </row>
    <row r="17" spans="2:8" s="74" customFormat="1" ht="17.25" customHeight="1">
      <c r="B17" s="76" t="s">
        <v>71</v>
      </c>
      <c r="D17" s="72"/>
      <c r="E17" s="72"/>
      <c r="F17" s="72"/>
      <c r="G17" s="72"/>
      <c r="H17" s="73"/>
    </row>
    <row r="18" spans="2:8" s="20" customFormat="1" ht="17.25" customHeight="1">
      <c r="B18" s="33"/>
      <c r="C18" s="31"/>
      <c r="D18" s="29"/>
      <c r="E18" s="29"/>
      <c r="F18" s="29"/>
      <c r="G18" s="29"/>
      <c r="H18" s="56"/>
    </row>
    <row r="19" spans="2:8" s="20" customFormat="1" ht="17.25" customHeight="1">
      <c r="B19" s="80" t="s">
        <v>79</v>
      </c>
      <c r="C19" s="81"/>
      <c r="D19" s="82"/>
      <c r="E19" s="82" t="s">
        <v>80</v>
      </c>
      <c r="F19" s="29"/>
      <c r="G19" s="29"/>
      <c r="H19" s="56"/>
    </row>
    <row r="20" spans="2:8" s="20" customFormat="1" ht="17.25" customHeight="1">
      <c r="B20" s="88" t="s">
        <v>76</v>
      </c>
      <c r="C20" s="79"/>
      <c r="D20" s="78"/>
      <c r="E20" s="184" t="str">
        <f>IFERROR(AVERAGE(E25:G25),"")</f>
        <v/>
      </c>
      <c r="F20" s="29"/>
      <c r="G20" s="29"/>
      <c r="H20" s="56"/>
    </row>
    <row r="21" spans="2:8" s="20" customFormat="1" ht="17.25" customHeight="1">
      <c r="B21" s="88" t="s">
        <v>77</v>
      </c>
      <c r="C21" s="79"/>
      <c r="D21" s="78"/>
      <c r="E21" s="184" t="str">
        <f t="shared" ref="E21:E22" si="0">IFERROR(AVERAGE(E26:G26),"")</f>
        <v/>
      </c>
      <c r="F21" s="29"/>
      <c r="G21" s="29"/>
      <c r="H21" s="56"/>
    </row>
    <row r="22" spans="2:8" s="20" customFormat="1" ht="17.25" customHeight="1">
      <c r="B22" s="88" t="s">
        <v>78</v>
      </c>
      <c r="C22" s="79"/>
      <c r="D22" s="78"/>
      <c r="E22" s="184" t="str">
        <f t="shared" si="0"/>
        <v/>
      </c>
      <c r="F22" s="29"/>
      <c r="G22" s="29"/>
      <c r="H22" s="56"/>
    </row>
    <row r="23" spans="2:8" s="20" customFormat="1" ht="17.25" customHeight="1">
      <c r="B23" s="33"/>
      <c r="C23" s="31"/>
      <c r="D23" s="29"/>
      <c r="E23" s="29"/>
      <c r="F23" s="29"/>
      <c r="G23" s="29"/>
      <c r="H23" s="56"/>
    </row>
    <row r="24" spans="2:8" s="20" customFormat="1" ht="17.25" customHeight="1">
      <c r="B24" s="80" t="s">
        <v>79</v>
      </c>
      <c r="C24" s="81"/>
      <c r="D24" s="82"/>
      <c r="E24" s="82" t="s">
        <v>81</v>
      </c>
      <c r="F24" s="82" t="s">
        <v>82</v>
      </c>
      <c r="G24" s="82" t="s">
        <v>83</v>
      </c>
      <c r="H24" s="56"/>
    </row>
    <row r="25" spans="2:8" s="20" customFormat="1" ht="17.25" customHeight="1">
      <c r="B25" s="88" t="s">
        <v>76</v>
      </c>
      <c r="C25" s="79"/>
      <c r="D25" s="78"/>
      <c r="E25" s="184" t="str">
        <f>IFERROR(E33/E31,"")</f>
        <v/>
      </c>
      <c r="F25" s="184" t="str">
        <f t="shared" ref="F25:G25" si="1">IFERROR(F33/F31,"")</f>
        <v/>
      </c>
      <c r="G25" s="184" t="str">
        <f t="shared" si="1"/>
        <v/>
      </c>
      <c r="H25" s="56"/>
    </row>
    <row r="26" spans="2:8" s="20" customFormat="1" ht="17.25" customHeight="1">
      <c r="B26" s="88" t="s">
        <v>77</v>
      </c>
      <c r="C26" s="79"/>
      <c r="D26" s="78"/>
      <c r="E26" s="185" t="str">
        <f>IFERROR(E33/E32,"")</f>
        <v/>
      </c>
      <c r="F26" s="185" t="str">
        <f t="shared" ref="F26:G26" si="2">IFERROR(F33/F32,"")</f>
        <v/>
      </c>
      <c r="G26" s="185" t="str">
        <f t="shared" si="2"/>
        <v/>
      </c>
      <c r="H26" s="56"/>
    </row>
    <row r="27" spans="2:8" s="20" customFormat="1" ht="17.25" customHeight="1">
      <c r="B27" s="88" t="s">
        <v>78</v>
      </c>
      <c r="C27" s="79"/>
      <c r="D27" s="78"/>
      <c r="E27" s="185" t="str">
        <f>IFERROR(E31/E32,"")</f>
        <v/>
      </c>
      <c r="F27" s="185" t="str">
        <f t="shared" ref="F27:G27" si="3">IFERROR(F31/F32,"")</f>
        <v/>
      </c>
      <c r="G27" s="185" t="str">
        <f t="shared" si="3"/>
        <v/>
      </c>
      <c r="H27" s="56"/>
    </row>
    <row r="28" spans="2:8" s="20" customFormat="1" ht="17.25" customHeight="1">
      <c r="B28" s="33"/>
      <c r="C28" s="31"/>
      <c r="D28" s="29"/>
      <c r="E28" s="29"/>
      <c r="F28" s="29"/>
      <c r="G28" s="29"/>
      <c r="H28" s="56"/>
    </row>
    <row r="29" spans="2:8" s="20" customFormat="1" ht="17.25" customHeight="1">
      <c r="B29" s="33"/>
      <c r="C29" s="31"/>
      <c r="D29" s="29"/>
      <c r="E29" s="29"/>
      <c r="F29" s="29"/>
      <c r="G29" s="29"/>
      <c r="H29" s="28" t="s">
        <v>30</v>
      </c>
    </row>
    <row r="30" spans="2:8" s="20" customFormat="1" ht="17.25" customHeight="1">
      <c r="B30" s="80" t="s">
        <v>85</v>
      </c>
      <c r="C30" s="81"/>
      <c r="D30" s="82"/>
      <c r="E30" s="82" t="s">
        <v>81</v>
      </c>
      <c r="F30" s="82" t="s">
        <v>82</v>
      </c>
      <c r="G30" s="82" t="s">
        <v>83</v>
      </c>
      <c r="H30" s="82" t="s">
        <v>90</v>
      </c>
    </row>
    <row r="31" spans="2:8" s="20" customFormat="1" ht="17.25" customHeight="1">
      <c r="B31" s="86" t="s">
        <v>84</v>
      </c>
      <c r="C31" s="83"/>
      <c r="D31" s="144" t="s">
        <v>86</v>
      </c>
      <c r="E31" s="89"/>
      <c r="F31" s="89"/>
      <c r="G31" s="89"/>
      <c r="H31" s="89"/>
    </row>
    <row r="32" spans="2:8" s="20" customFormat="1" ht="17.25" customHeight="1">
      <c r="B32" s="87"/>
      <c r="C32" s="84"/>
      <c r="D32" s="144" t="s">
        <v>87</v>
      </c>
      <c r="E32" s="90"/>
      <c r="F32" s="90"/>
      <c r="G32" s="90"/>
      <c r="H32" s="90"/>
    </row>
    <row r="33" spans="2:8" s="20" customFormat="1" ht="17.25" customHeight="1">
      <c r="B33" s="88" t="s">
        <v>88</v>
      </c>
      <c r="C33" s="85"/>
      <c r="D33" s="144" t="s">
        <v>89</v>
      </c>
      <c r="E33" s="90"/>
      <c r="F33" s="90"/>
      <c r="G33" s="90"/>
      <c r="H33" s="90"/>
    </row>
    <row r="34" spans="2:8" s="20" customFormat="1" ht="17.25" customHeight="1">
      <c r="B34" s="33"/>
      <c r="C34" s="31"/>
      <c r="D34" s="29"/>
      <c r="E34" s="29"/>
      <c r="F34" s="29"/>
      <c r="G34" s="29"/>
      <c r="H34" s="56"/>
    </row>
  </sheetData>
  <mergeCells count="1">
    <mergeCell ref="B1:H2"/>
  </mergeCells>
  <phoneticPr fontId="26" type="noConversion"/>
  <pageMargins left="0.69972223043441772" right="0.69972223043441772" top="0.75" bottom="0.75" header="0.30000001192092896" footer="0.30000001192092896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8"/>
  <sheetViews>
    <sheetView showGridLines="0" view="pageBreakPreview" zoomScaleSheetLayoutView="100" workbookViewId="0">
      <selection activeCell="F17" sqref="F17"/>
    </sheetView>
  </sheetViews>
  <sheetFormatPr defaultColWidth="13.42578125" defaultRowHeight="17.25"/>
  <cols>
    <col min="1" max="1" width="2.7109375" style="30" customWidth="1"/>
    <col min="2" max="2" width="5.140625" style="30" customWidth="1"/>
    <col min="3" max="4" width="19.85546875" style="30" customWidth="1"/>
    <col min="5" max="7" width="19.85546875" style="54" customWidth="1"/>
    <col min="8" max="8" width="19.85546875" style="30" customWidth="1"/>
    <col min="9" max="9" width="13.42578125" style="19"/>
    <col min="10" max="10" width="1.7109375" style="19" customWidth="1"/>
    <col min="11" max="16384" width="13.42578125" style="19"/>
  </cols>
  <sheetData>
    <row r="1" spans="1:10" ht="16.5" customHeight="1">
      <c r="A1" s="262" t="s">
        <v>91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ht="33" customHeight="1">
      <c r="A2" s="262"/>
      <c r="B2" s="262"/>
      <c r="C2" s="262"/>
      <c r="D2" s="262"/>
      <c r="E2" s="262"/>
      <c r="F2" s="262"/>
      <c r="G2" s="262"/>
      <c r="H2" s="262"/>
      <c r="I2" s="262"/>
      <c r="J2" s="262"/>
    </row>
    <row r="3" spans="1:10" s="20" customFormat="1" ht="16.5">
      <c r="A3" s="96"/>
      <c r="B3" s="21"/>
    </row>
    <row r="4" spans="1:10" s="20" customFormat="1" ht="16.5">
      <c r="B4" s="60" t="s">
        <v>99</v>
      </c>
      <c r="C4" s="96"/>
      <c r="D4" s="21"/>
    </row>
    <row r="5" spans="1:10" s="20" customFormat="1" ht="16.5">
      <c r="A5" s="96"/>
      <c r="B5" s="59"/>
      <c r="C5" s="60" t="s">
        <v>100</v>
      </c>
      <c r="D5" s="21"/>
    </row>
    <row r="6" spans="1:10" s="20" customFormat="1" ht="16.5">
      <c r="A6" s="96"/>
      <c r="C6" s="60"/>
      <c r="D6" s="21"/>
    </row>
    <row r="7" spans="1:10" s="20" customFormat="1" ht="16.5">
      <c r="A7" s="96"/>
      <c r="C7" s="94" t="s">
        <v>64</v>
      </c>
      <c r="D7" s="65" t="s">
        <v>101</v>
      </c>
      <c r="E7" s="66"/>
      <c r="F7" s="61"/>
      <c r="G7" s="64"/>
    </row>
    <row r="8" spans="1:10" s="20" customFormat="1" ht="16.5">
      <c r="A8" s="96"/>
      <c r="C8" s="94" t="s">
        <v>69</v>
      </c>
      <c r="D8" s="91" t="s">
        <v>226</v>
      </c>
      <c r="E8" s="66"/>
      <c r="F8" s="61"/>
      <c r="G8" s="64"/>
    </row>
    <row r="9" spans="1:10" s="20" customFormat="1" ht="16.5">
      <c r="A9" s="96"/>
      <c r="C9" s="95" t="s">
        <v>102</v>
      </c>
      <c r="D9" s="65" t="s">
        <v>103</v>
      </c>
      <c r="E9" s="66"/>
      <c r="F9" s="61"/>
      <c r="G9" s="64"/>
    </row>
    <row r="10" spans="1:10" s="20" customFormat="1" ht="16.5">
      <c r="A10" s="96"/>
      <c r="B10" s="21"/>
      <c r="C10" s="95" t="s">
        <v>104</v>
      </c>
      <c r="D10" s="65" t="s">
        <v>105</v>
      </c>
      <c r="E10" s="66"/>
      <c r="F10" s="61"/>
      <c r="G10" s="64"/>
    </row>
    <row r="11" spans="1:10" s="20" customFormat="1" ht="16.5">
      <c r="A11" s="96"/>
      <c r="B11" s="21"/>
      <c r="C11" s="95" t="s">
        <v>106</v>
      </c>
      <c r="D11" s="65" t="s">
        <v>110</v>
      </c>
      <c r="E11" s="66"/>
      <c r="F11" s="61"/>
      <c r="G11" s="64"/>
    </row>
    <row r="12" spans="1:10" s="20" customFormat="1" ht="16.5">
      <c r="A12" s="96"/>
      <c r="B12" s="21"/>
      <c r="C12" s="95" t="s">
        <v>107</v>
      </c>
      <c r="D12" s="65" t="s">
        <v>227</v>
      </c>
      <c r="E12" s="66"/>
      <c r="F12" s="61"/>
      <c r="G12" s="64"/>
    </row>
    <row r="13" spans="1:10" s="20" customFormat="1" ht="16.5">
      <c r="A13" s="96"/>
      <c r="B13" s="21"/>
      <c r="C13" s="95" t="s">
        <v>109</v>
      </c>
      <c r="D13" s="65" t="s">
        <v>108</v>
      </c>
      <c r="E13" s="66"/>
      <c r="F13" s="61"/>
      <c r="G13" s="64"/>
    </row>
    <row r="14" spans="1:10" s="20" customFormat="1" ht="16.5">
      <c r="A14" s="96"/>
      <c r="B14" s="21"/>
      <c r="C14" s="95" t="s">
        <v>111</v>
      </c>
      <c r="D14" s="65" t="s">
        <v>228</v>
      </c>
      <c r="E14" s="66"/>
      <c r="F14" s="61"/>
      <c r="G14" s="64"/>
    </row>
    <row r="15" spans="1:10" s="20" customFormat="1" ht="16.5">
      <c r="A15" s="96"/>
      <c r="B15" s="21"/>
      <c r="C15" s="64"/>
      <c r="D15" s="64"/>
      <c r="E15" s="64"/>
      <c r="F15" s="64"/>
      <c r="G15" s="64"/>
    </row>
    <row r="16" spans="1:10" s="20" customFormat="1" ht="16.5">
      <c r="A16" s="96"/>
      <c r="B16" s="97" t="s">
        <v>75</v>
      </c>
      <c r="C16" s="64"/>
      <c r="D16" s="64"/>
      <c r="E16" s="64"/>
      <c r="F16" s="64"/>
      <c r="G16" s="64"/>
    </row>
    <row r="17" spans="1:9" s="20" customFormat="1" ht="16.5">
      <c r="B17" s="98" t="s">
        <v>72</v>
      </c>
    </row>
    <row r="18" spans="1:9" s="20" customFormat="1" ht="17.25" customHeight="1">
      <c r="B18" s="98" t="s">
        <v>73</v>
      </c>
    </row>
    <row r="19" spans="1:9" s="20" customFormat="1" ht="17.25" customHeight="1">
      <c r="B19" s="98" t="s">
        <v>74</v>
      </c>
    </row>
    <row r="20" spans="1:9" s="20" customFormat="1" ht="17.25" customHeight="1">
      <c r="B20" s="98"/>
      <c r="C20" s="99" t="s">
        <v>254</v>
      </c>
    </row>
    <row r="21" spans="1:9" s="20" customFormat="1" ht="17.25" customHeight="1">
      <c r="B21" s="98"/>
      <c r="C21" s="99" t="s">
        <v>115</v>
      </c>
    </row>
    <row r="22" spans="1:9" s="20" customFormat="1" ht="17.25" customHeight="1">
      <c r="B22" s="98"/>
      <c r="C22" s="99" t="s">
        <v>135</v>
      </c>
    </row>
    <row r="23" spans="1:9" s="20" customFormat="1" ht="17.25" customHeight="1">
      <c r="B23" s="98"/>
    </row>
    <row r="24" spans="1:9" s="20" customFormat="1" ht="17.25" customHeight="1">
      <c r="B24" s="98"/>
    </row>
    <row r="25" spans="1:9" s="20" customFormat="1" ht="17.25" customHeight="1">
      <c r="B25" s="100" t="s">
        <v>116</v>
      </c>
      <c r="C25" s="81"/>
      <c r="D25" s="82"/>
      <c r="E25" s="82" t="s">
        <v>80</v>
      </c>
    </row>
    <row r="26" spans="1:9" s="20" customFormat="1" ht="17.25" customHeight="1">
      <c r="B26" s="101" t="s">
        <v>94</v>
      </c>
      <c r="C26" s="63"/>
      <c r="D26" s="62"/>
      <c r="E26" s="192">
        <f>IF(ISERROR(SUM(D35:D46)/12),,SUM(D35:D46)/12)</f>
        <v>0</v>
      </c>
    </row>
    <row r="27" spans="1:9" s="20" customFormat="1" ht="17.25" customHeight="1">
      <c r="B27" s="101" t="s">
        <v>96</v>
      </c>
      <c r="C27" s="63"/>
      <c r="D27" s="62"/>
      <c r="E27" s="192">
        <f>SUM(E35:E46)/12</f>
        <v>0</v>
      </c>
    </row>
    <row r="28" spans="1:9" s="20" customFormat="1" ht="17.25" customHeight="1">
      <c r="B28" s="101" t="s">
        <v>117</v>
      </c>
      <c r="C28" s="63"/>
      <c r="D28" s="62"/>
      <c r="E28" s="192">
        <f>(SUM(F35:G46)-SUM(H35:H46))/12</f>
        <v>5018.166666666667</v>
      </c>
    </row>
    <row r="29" spans="1:9" s="20" customFormat="1" ht="17.25" customHeight="1">
      <c r="B29" s="101" t="s">
        <v>98</v>
      </c>
      <c r="C29" s="63"/>
      <c r="D29" s="62"/>
      <c r="E29" s="193">
        <f>SUM(I35:I46)/12</f>
        <v>5018.166666666667</v>
      </c>
    </row>
    <row r="30" spans="1:9" s="20" customFormat="1" ht="17.25" customHeight="1">
      <c r="A30" s="102"/>
      <c r="B30" s="103"/>
      <c r="C30" s="103"/>
      <c r="D30" s="103"/>
      <c r="E30" s="104"/>
      <c r="F30" s="104"/>
      <c r="G30" s="104"/>
    </row>
    <row r="31" spans="1:9" s="20" customFormat="1" ht="16.5" customHeight="1">
      <c r="A31" s="105"/>
      <c r="B31" s="60"/>
    </row>
    <row r="32" spans="1:9" s="20" customFormat="1" ht="16.5" customHeight="1">
      <c r="A32" s="105"/>
      <c r="B32" s="60"/>
      <c r="I32" s="20" t="s">
        <v>229</v>
      </c>
    </row>
    <row r="33" spans="2:9" s="106" customFormat="1" ht="33" customHeight="1">
      <c r="B33" s="149" t="s">
        <v>112</v>
      </c>
      <c r="C33" s="149" t="s">
        <v>113</v>
      </c>
      <c r="D33" s="149" t="s">
        <v>105</v>
      </c>
      <c r="E33" s="149" t="s">
        <v>138</v>
      </c>
      <c r="F33" s="263" t="s">
        <v>150</v>
      </c>
      <c r="G33" s="264"/>
      <c r="H33" s="265"/>
      <c r="I33" s="152" t="s">
        <v>114</v>
      </c>
    </row>
    <row r="34" spans="2:9" s="146" customFormat="1" ht="27">
      <c r="B34" s="145"/>
      <c r="C34" s="145"/>
      <c r="D34" s="145"/>
      <c r="E34" s="145"/>
      <c r="F34" s="147" t="s">
        <v>136</v>
      </c>
      <c r="G34" s="148" t="s">
        <v>137</v>
      </c>
      <c r="H34" s="148" t="s">
        <v>151</v>
      </c>
      <c r="I34" s="160" t="s">
        <v>152</v>
      </c>
    </row>
    <row r="35" spans="2:9" s="106" customFormat="1" ht="16.5">
      <c r="B35" s="92">
        <v>1</v>
      </c>
      <c r="C35" s="159">
        <v>43646</v>
      </c>
      <c r="D35" s="155"/>
      <c r="E35" s="194">
        <f>IFERROR((D35/D36-1)*100,)</f>
        <v>0</v>
      </c>
      <c r="F35" s="195">
        <f>SUMIFS('작성4-2_운용자산(세부)'!K:K,'작성4-2_운용자산(세부)'!C:C,작성4_운용자산!C35,'작성4-2_운용자산(세부)'!G:G,"O")</f>
        <v>0</v>
      </c>
      <c r="G35" s="195">
        <f>SUMIFS('작성4-2_운용자산(세부)'!K:K,'작성4-2_운용자산(세부)'!C:C,작성4_운용자산!C35,'작성4-2_운용자산(세부)'!H:H,"O")</f>
        <v>9012</v>
      </c>
      <c r="H35" s="195">
        <f>SUMIFS('작성4-2_운용자산(세부)'!K:K,'작성4-2_운용자산(세부)'!C:C,작성4_운용자산!C35,'작성4-2_운용자산(세부)'!I:I,"O")</f>
        <v>0</v>
      </c>
      <c r="I35" s="195">
        <f>SUMIFS('작성4-2_운용자산(세부)'!K:K,'작성4-2_운용자산(세부)'!C:C,작성4_운용자산!C35,'작성4-2_운용자산(세부)'!J:J,"O")</f>
        <v>9012</v>
      </c>
    </row>
    <row r="36" spans="2:9" s="106" customFormat="1" ht="16.5">
      <c r="B36" s="92">
        <f>B35+1</f>
        <v>2</v>
      </c>
      <c r="C36" s="159">
        <v>43554</v>
      </c>
      <c r="D36" s="155"/>
      <c r="E36" s="194">
        <f t="shared" ref="E36:E45" si="0">IFERROR((D36/D37-1)*100,)</f>
        <v>0</v>
      </c>
      <c r="F36" s="195">
        <f>SUMIFS('작성4-2_운용자산(세부)'!K:K,'작성4-2_운용자산(세부)'!C:C,작성4_운용자산!C36,'작성4-2_운용자산(세부)'!G:G,"O")</f>
        <v>0</v>
      </c>
      <c r="G36" s="195">
        <f>SUMIFS('작성4-2_운용자산(세부)'!K:K,'작성4-2_운용자산(세부)'!C:C,작성4_운용자산!C36,'작성4-2_운용자산(세부)'!H:H,"O")</f>
        <v>5678</v>
      </c>
      <c r="H36" s="195">
        <f>SUMIFS('작성4-2_운용자산(세부)'!K:K,'작성4-2_운용자산(세부)'!C:C,작성4_운용자산!C36,'작성4-2_운용자산(세부)'!I:I,"O")</f>
        <v>0</v>
      </c>
      <c r="I36" s="195">
        <f>SUMIFS('작성4-2_운용자산(세부)'!K:K,'작성4-2_운용자산(세부)'!C:C,작성4_운용자산!C36,'작성4-2_운용자산(세부)'!J:J,"O")</f>
        <v>5678</v>
      </c>
    </row>
    <row r="37" spans="2:9" s="106" customFormat="1" ht="16.5">
      <c r="B37" s="92">
        <f t="shared" ref="B37:B47" si="1">B36+1</f>
        <v>3</v>
      </c>
      <c r="C37" s="159">
        <v>43464</v>
      </c>
      <c r="D37" s="155"/>
      <c r="E37" s="194">
        <f t="shared" si="0"/>
        <v>0</v>
      </c>
      <c r="F37" s="195">
        <f>SUMIFS('작성4-2_운용자산(세부)'!K:K,'작성4-2_운용자산(세부)'!C:C,작성4_운용자산!C37,'작성4-2_운용자산(세부)'!G:G,"O")</f>
        <v>0</v>
      </c>
      <c r="G37" s="195">
        <f>SUMIFS('작성4-2_운용자산(세부)'!K:K,'작성4-2_운용자산(세부)'!C:C,작성4_운용자산!C37,'작성4-2_운용자산(세부)'!H:H,"O")</f>
        <v>1234</v>
      </c>
      <c r="H37" s="195">
        <f>SUMIFS('작성4-2_운용자산(세부)'!K:K,'작성4-2_운용자산(세부)'!C:C,작성4_운용자산!C37,'작성4-2_운용자산(세부)'!I:I,"O")</f>
        <v>0</v>
      </c>
      <c r="I37" s="195">
        <f>SUMIFS('작성4-2_운용자산(세부)'!K:K,'작성4-2_운용자산(세부)'!C:C,작성4_운용자산!C37,'작성4-2_운용자산(세부)'!J:J,"O")</f>
        <v>1234</v>
      </c>
    </row>
    <row r="38" spans="2:9" s="106" customFormat="1" ht="16.5">
      <c r="B38" s="92">
        <f t="shared" si="1"/>
        <v>4</v>
      </c>
      <c r="C38" s="159">
        <v>43373</v>
      </c>
      <c r="D38" s="155"/>
      <c r="E38" s="194">
        <f>IFERROR((D38/D39-1)*100,)</f>
        <v>0</v>
      </c>
      <c r="F38" s="195">
        <f>SUMIFS('작성4-2_운용자산(세부)'!K:K,'작성4-2_운용자산(세부)'!C:C,작성4_운용자산!C38,'작성4-2_운용자산(세부)'!G:G,"O")</f>
        <v>0</v>
      </c>
      <c r="G38" s="195">
        <f>SUMIFS('작성4-2_운용자산(세부)'!K:K,'작성4-2_운용자산(세부)'!C:C,작성4_운용자산!C38,'작성4-2_운용자산(세부)'!H:H,"O")</f>
        <v>7890</v>
      </c>
      <c r="H38" s="195">
        <f>SUMIFS('작성4-2_운용자산(세부)'!K:K,'작성4-2_운용자산(세부)'!C:C,작성4_운용자산!C38,'작성4-2_운용자산(세부)'!I:I,"O")</f>
        <v>0</v>
      </c>
      <c r="I38" s="195">
        <f>SUMIFS('작성4-2_운용자산(세부)'!K:K,'작성4-2_운용자산(세부)'!C:C,작성4_운용자산!C38,'작성4-2_운용자산(세부)'!J:J,"O")</f>
        <v>7890</v>
      </c>
    </row>
    <row r="39" spans="2:9" s="106" customFormat="1" ht="16.5">
      <c r="B39" s="92">
        <f t="shared" si="1"/>
        <v>5</v>
      </c>
      <c r="C39" s="159">
        <v>43281</v>
      </c>
      <c r="D39" s="155"/>
      <c r="E39" s="194">
        <f t="shared" si="0"/>
        <v>0</v>
      </c>
      <c r="F39" s="195">
        <f>SUMIFS('작성4-2_운용자산(세부)'!K:K,'작성4-2_운용자산(세부)'!C:C,작성4_운용자산!C39,'작성4-2_운용자산(세부)'!G:G,"O")</f>
        <v>0</v>
      </c>
      <c r="G39" s="195">
        <f>SUMIFS('작성4-2_운용자산(세부)'!K:K,'작성4-2_운용자산(세부)'!C:C,작성4_운용자산!C39,'작성4-2_운용자산(세부)'!H:H,"O")</f>
        <v>3456</v>
      </c>
      <c r="H39" s="195">
        <f>SUMIFS('작성4-2_운용자산(세부)'!K:K,'작성4-2_운용자산(세부)'!C:C,작성4_운용자산!C39,'작성4-2_운용자산(세부)'!I:I,"O")</f>
        <v>0</v>
      </c>
      <c r="I39" s="195">
        <f>SUMIFS('작성4-2_운용자산(세부)'!K:K,'작성4-2_운용자산(세부)'!C:C,작성4_운용자산!C39,'작성4-2_운용자산(세부)'!J:J,"O")</f>
        <v>3456</v>
      </c>
    </row>
    <row r="40" spans="2:9" s="106" customFormat="1" ht="16.5">
      <c r="B40" s="92">
        <f t="shared" si="1"/>
        <v>6</v>
      </c>
      <c r="C40" s="159">
        <v>43189</v>
      </c>
      <c r="D40" s="155"/>
      <c r="E40" s="194">
        <f t="shared" si="0"/>
        <v>0</v>
      </c>
      <c r="F40" s="195">
        <f>SUMIFS('작성4-2_운용자산(세부)'!K:K,'작성4-2_운용자산(세부)'!C:C,작성4_운용자산!C40,'작성4-2_운용자산(세부)'!G:G,"O")</f>
        <v>0</v>
      </c>
      <c r="G40" s="195">
        <f>SUMIFS('작성4-2_운용자산(세부)'!K:K,'작성4-2_운용자산(세부)'!C:C,작성4_운용자산!C40,'작성4-2_운용자산(세부)'!H:H,"O")</f>
        <v>9012</v>
      </c>
      <c r="H40" s="195">
        <f>SUMIFS('작성4-2_운용자산(세부)'!K:K,'작성4-2_운용자산(세부)'!C:C,작성4_운용자산!C40,'작성4-2_운용자산(세부)'!I:I,"O")</f>
        <v>0</v>
      </c>
      <c r="I40" s="195">
        <f>SUMIFS('작성4-2_운용자산(세부)'!K:K,'작성4-2_운용자산(세부)'!C:C,작성4_운용자산!C40,'작성4-2_운용자산(세부)'!J:J,"O")</f>
        <v>9012</v>
      </c>
    </row>
    <row r="41" spans="2:9" s="106" customFormat="1" ht="16.5">
      <c r="B41" s="92">
        <f t="shared" si="1"/>
        <v>7</v>
      </c>
      <c r="C41" s="159">
        <v>43099</v>
      </c>
      <c r="D41" s="155"/>
      <c r="E41" s="194">
        <f t="shared" si="0"/>
        <v>0</v>
      </c>
      <c r="F41" s="195">
        <f>SUMIFS('작성4-2_운용자산(세부)'!K:K,'작성4-2_운용자산(세부)'!C:C,작성4_운용자산!C41,'작성4-2_운용자산(세부)'!G:G,"O")</f>
        <v>0</v>
      </c>
      <c r="G41" s="195">
        <f>SUMIFS('작성4-2_운용자산(세부)'!K:K,'작성4-2_운용자산(세부)'!C:C,작성4_운용자산!C41,'작성4-2_운용자산(세부)'!H:H,"O")</f>
        <v>5678</v>
      </c>
      <c r="H41" s="195">
        <f>SUMIFS('작성4-2_운용자산(세부)'!K:K,'작성4-2_운용자산(세부)'!C:C,작성4_운용자산!C41,'작성4-2_운용자산(세부)'!I:I,"O")</f>
        <v>0</v>
      </c>
      <c r="I41" s="195">
        <f>SUMIFS('작성4-2_운용자산(세부)'!K:K,'작성4-2_운용자산(세부)'!C:C,작성4_운용자산!C41,'작성4-2_운용자산(세부)'!J:J,"O")</f>
        <v>5678</v>
      </c>
    </row>
    <row r="42" spans="2:9" s="106" customFormat="1" ht="16.5">
      <c r="B42" s="92">
        <f t="shared" si="1"/>
        <v>8</v>
      </c>
      <c r="C42" s="159">
        <v>43008</v>
      </c>
      <c r="D42" s="155"/>
      <c r="E42" s="194">
        <f t="shared" si="0"/>
        <v>0</v>
      </c>
      <c r="F42" s="195">
        <f>SUMIFS('작성4-2_운용자산(세부)'!K:K,'작성4-2_운용자산(세부)'!C:C,작성4_운용자산!C42,'작성4-2_운용자산(세부)'!G:G,"O")</f>
        <v>0</v>
      </c>
      <c r="G42" s="195">
        <f>SUMIFS('작성4-2_운용자산(세부)'!K:K,'작성4-2_운용자산(세부)'!C:C,작성4_운용자산!C42,'작성4-2_운용자산(세부)'!H:H,"O")</f>
        <v>1234</v>
      </c>
      <c r="H42" s="195">
        <f>SUMIFS('작성4-2_운용자산(세부)'!K:K,'작성4-2_운용자산(세부)'!C:C,작성4_운용자산!C42,'작성4-2_운용자산(세부)'!I:I,"O")</f>
        <v>0</v>
      </c>
      <c r="I42" s="195">
        <f>SUMIFS('작성4-2_운용자산(세부)'!K:K,'작성4-2_운용자산(세부)'!C:C,작성4_운용자산!C42,'작성4-2_운용자산(세부)'!J:J,"O")</f>
        <v>1234</v>
      </c>
    </row>
    <row r="43" spans="2:9" s="106" customFormat="1" ht="16.5">
      <c r="B43" s="92">
        <f t="shared" si="1"/>
        <v>9</v>
      </c>
      <c r="C43" s="159">
        <v>42916</v>
      </c>
      <c r="D43" s="155"/>
      <c r="E43" s="194">
        <f t="shared" si="0"/>
        <v>0</v>
      </c>
      <c r="F43" s="195">
        <f>SUMIFS('작성4-2_운용자산(세부)'!K:K,'작성4-2_운용자산(세부)'!C:C,작성4_운용자산!C43,'작성4-2_운용자산(세부)'!G:G,"O")</f>
        <v>0</v>
      </c>
      <c r="G43" s="195">
        <f>SUMIFS('작성4-2_운용자산(세부)'!K:K,'작성4-2_운용자산(세부)'!C:C,작성4_운용자산!C43,'작성4-2_운용자산(세부)'!H:H,"O")</f>
        <v>7890</v>
      </c>
      <c r="H43" s="195">
        <f>SUMIFS('작성4-2_운용자산(세부)'!K:K,'작성4-2_운용자산(세부)'!C:C,작성4_운용자산!C43,'작성4-2_운용자산(세부)'!I:I,"O")</f>
        <v>0</v>
      </c>
      <c r="I43" s="195">
        <f>SUMIFS('작성4-2_운용자산(세부)'!K:K,'작성4-2_운용자산(세부)'!C:C,작성4_운용자산!C43,'작성4-2_운용자산(세부)'!J:J,"O")</f>
        <v>7890</v>
      </c>
    </row>
    <row r="44" spans="2:9" s="106" customFormat="1" ht="16.5">
      <c r="B44" s="92">
        <f t="shared" si="1"/>
        <v>10</v>
      </c>
      <c r="C44" s="159">
        <v>42824</v>
      </c>
      <c r="D44" s="155"/>
      <c r="E44" s="194">
        <f t="shared" si="0"/>
        <v>0</v>
      </c>
      <c r="F44" s="195">
        <f>SUMIFS('작성4-2_운용자산(세부)'!K:K,'작성4-2_운용자산(세부)'!C:C,작성4_운용자산!C44,'작성4-2_운용자산(세부)'!G:G,"O")</f>
        <v>3456</v>
      </c>
      <c r="G44" s="195">
        <f>SUMIFS('작성4-2_운용자산(세부)'!K:K,'작성4-2_운용자산(세부)'!C:C,작성4_운용자산!C44,'작성4-2_운용자산(세부)'!H:H,"O")</f>
        <v>3456</v>
      </c>
      <c r="H44" s="195">
        <f>SUMIFS('작성4-2_운용자산(세부)'!K:K,'작성4-2_운용자산(세부)'!C:C,작성4_운용자산!C44,'작성4-2_운용자산(세부)'!I:I,"O")</f>
        <v>3456</v>
      </c>
      <c r="I44" s="195">
        <f>SUMIFS('작성4-2_운용자산(세부)'!K:K,'작성4-2_운용자산(세부)'!C:C,작성4_운용자산!C44,'작성4-2_운용자산(세부)'!J:J,"O")</f>
        <v>3456</v>
      </c>
    </row>
    <row r="45" spans="2:9" s="106" customFormat="1" ht="16.5">
      <c r="B45" s="92">
        <f t="shared" si="1"/>
        <v>11</v>
      </c>
      <c r="C45" s="159">
        <v>42734</v>
      </c>
      <c r="D45" s="155"/>
      <c r="E45" s="194">
        <f t="shared" si="0"/>
        <v>0</v>
      </c>
      <c r="F45" s="195">
        <f>SUMIFS('작성4-2_운용자산(세부)'!K:K,'작성4-2_운용자산(세부)'!C:C,작성4_운용자산!C45,'작성4-2_운용자산(세부)'!G:G,"O")</f>
        <v>0</v>
      </c>
      <c r="G45" s="195">
        <f>SUMIFS('작성4-2_운용자산(세부)'!K:K,'작성4-2_운용자산(세부)'!C:C,작성4_운용자산!C45,'작성4-2_운용자산(세부)'!H:H,"O")</f>
        <v>0</v>
      </c>
      <c r="H45" s="195">
        <f>SUMIFS('작성4-2_운용자산(세부)'!K:K,'작성4-2_운용자산(세부)'!C:C,작성4_운용자산!C45,'작성4-2_운용자산(세부)'!I:I,"O")</f>
        <v>0</v>
      </c>
      <c r="I45" s="195">
        <f>SUMIFS('작성4-2_운용자산(세부)'!K:K,'작성4-2_운용자산(세부)'!C:C,작성4_운용자산!C45,'작성4-2_운용자산(세부)'!J:J,"O")</f>
        <v>0</v>
      </c>
    </row>
    <row r="46" spans="2:9" s="106" customFormat="1" ht="16.5">
      <c r="B46" s="92">
        <f t="shared" si="1"/>
        <v>12</v>
      </c>
      <c r="C46" s="159">
        <v>42643</v>
      </c>
      <c r="D46" s="155"/>
      <c r="E46" s="194">
        <f>IFERROR((D46/D47-1)*100,)</f>
        <v>0</v>
      </c>
      <c r="F46" s="195">
        <f>SUMIFS('작성4-2_운용자산(세부)'!K:K,'작성4-2_운용자산(세부)'!C:C,작성4_운용자산!C46,'작성4-2_운용자산(세부)'!G:G,"O")</f>
        <v>5678</v>
      </c>
      <c r="G46" s="195">
        <f>SUMIFS('작성4-2_운용자산(세부)'!K:K,'작성4-2_운용자산(세부)'!C:C,작성4_운용자산!C46,'작성4-2_운용자산(세부)'!H:H,"O")</f>
        <v>0</v>
      </c>
      <c r="H46" s="195">
        <f>SUMIFS('작성4-2_운용자산(세부)'!K:K,'작성4-2_운용자산(세부)'!C:C,작성4_운용자산!C46,'작성4-2_운용자산(세부)'!I:I,"O")</f>
        <v>0</v>
      </c>
      <c r="I46" s="195">
        <f>SUMIFS('작성4-2_운용자산(세부)'!K:K,'작성4-2_운용자산(세부)'!C:C,작성4_운용자산!C46,'작성4-2_운용자산(세부)'!J:J,"O")</f>
        <v>5678</v>
      </c>
    </row>
    <row r="47" spans="2:9" s="106" customFormat="1" ht="16.5">
      <c r="B47" s="92">
        <f t="shared" si="1"/>
        <v>13</v>
      </c>
      <c r="C47" s="159">
        <v>42551</v>
      </c>
      <c r="D47" s="155"/>
      <c r="E47" s="188"/>
      <c r="F47" s="189"/>
      <c r="G47" s="189"/>
      <c r="H47" s="189"/>
      <c r="I47" s="189"/>
    </row>
    <row r="48" spans="2:9" s="106" customFormat="1" ht="16.5"/>
    <row r="49" s="106" customFormat="1" ht="16.5"/>
    <row r="50" s="106" customFormat="1" ht="16.5"/>
    <row r="51" s="106" customFormat="1" ht="16.5"/>
    <row r="52" s="106" customFormat="1" ht="16.5"/>
    <row r="53" s="106" customFormat="1" ht="16.5"/>
    <row r="54" s="106" customFormat="1" ht="16.5"/>
    <row r="55" s="106" customFormat="1" ht="16.5"/>
    <row r="56" s="106" customFormat="1" ht="16.5"/>
    <row r="57" s="106" customFormat="1" ht="16.5"/>
    <row r="58" s="106" customFormat="1" ht="16.5"/>
    <row r="59" s="106" customFormat="1" ht="16.5"/>
    <row r="60" s="106" customFormat="1" ht="16.5"/>
    <row r="61" s="106" customFormat="1" ht="16.5"/>
    <row r="62" s="106" customFormat="1" ht="16.5"/>
    <row r="63" s="106" customFormat="1" ht="16.5"/>
    <row r="64" s="106" customFormat="1" ht="16.5"/>
    <row r="65" s="106" customFormat="1" ht="16.5"/>
    <row r="66" s="106" customFormat="1" ht="16.5"/>
    <row r="67" s="106" customFormat="1" ht="16.5"/>
    <row r="68" s="106" customFormat="1" ht="16.5"/>
  </sheetData>
  <mergeCells count="2">
    <mergeCell ref="F33:H33"/>
    <mergeCell ref="A1:J2"/>
  </mergeCells>
  <phoneticPr fontId="26" type="noConversion"/>
  <pageMargins left="0.75" right="0.75" top="1" bottom="1" header="0.5" footer="0.5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zoomScaleSheetLayoutView="100" workbookViewId="0">
      <selection activeCell="F20" sqref="F20"/>
    </sheetView>
  </sheetViews>
  <sheetFormatPr defaultColWidth="13.42578125" defaultRowHeight="17.25"/>
  <cols>
    <col min="1" max="1" width="2.7109375" style="54" customWidth="1"/>
    <col min="2" max="2" width="5.140625" style="54" customWidth="1"/>
    <col min="3" max="3" width="19.85546875" style="54" customWidth="1"/>
    <col min="4" max="4" width="46.140625" style="54" customWidth="1"/>
    <col min="5" max="5" width="13.28515625" style="54" customWidth="1"/>
    <col min="6" max="6" width="28" style="54" bestFit="1" customWidth="1"/>
    <col min="7" max="7" width="14.5703125" style="54" bestFit="1" customWidth="1"/>
    <col min="8" max="8" width="14.42578125" style="54" bestFit="1" customWidth="1"/>
    <col min="9" max="10" width="14.42578125" style="54" customWidth="1"/>
    <col min="11" max="11" width="13.42578125" style="55"/>
    <col min="12" max="12" width="5.7109375" style="55" customWidth="1"/>
    <col min="13" max="16384" width="13.42578125" style="55"/>
  </cols>
  <sheetData>
    <row r="1" spans="1:14" ht="32.25" customHeight="1">
      <c r="A1" s="262" t="s">
        <v>91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4" ht="33" customHeight="1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4" s="20" customFormat="1">
      <c r="A3" s="27"/>
      <c r="B3" s="21"/>
    </row>
    <row r="4" spans="1:14" s="20" customFormat="1">
      <c r="A4" s="27"/>
      <c r="B4" s="71" t="s">
        <v>75</v>
      </c>
      <c r="C4" s="64"/>
      <c r="D4" s="64"/>
      <c r="E4" s="64"/>
      <c r="F4" s="64"/>
      <c r="G4" s="64"/>
    </row>
    <row r="5" spans="1:14" s="20" customFormat="1">
      <c r="A5" s="27"/>
      <c r="B5" s="98" t="s">
        <v>255</v>
      </c>
      <c r="D5" s="64"/>
      <c r="E5" s="64"/>
      <c r="F5" s="64"/>
      <c r="G5" s="64"/>
    </row>
    <row r="6" spans="1:14" s="20" customFormat="1">
      <c r="A6" s="27"/>
      <c r="B6" s="98" t="s">
        <v>73</v>
      </c>
      <c r="D6" s="64"/>
      <c r="E6" s="64"/>
      <c r="F6" s="64"/>
      <c r="G6" s="64"/>
    </row>
    <row r="7" spans="1:14" s="20" customFormat="1">
      <c r="A7" s="27"/>
      <c r="B7" s="98" t="s">
        <v>74</v>
      </c>
      <c r="D7" s="64"/>
      <c r="E7" s="64"/>
      <c r="F7" s="64"/>
      <c r="G7" s="64"/>
    </row>
    <row r="8" spans="1:14" s="20" customFormat="1">
      <c r="A8" s="27"/>
      <c r="B8" s="71"/>
      <c r="C8" s="109" t="s">
        <v>225</v>
      </c>
      <c r="D8" s="64"/>
      <c r="E8" s="64"/>
      <c r="F8" s="64"/>
      <c r="G8" s="64"/>
    </row>
    <row r="9" spans="1:14" s="20" customFormat="1">
      <c r="A9" s="27"/>
      <c r="B9" s="71"/>
      <c r="C9" s="109" t="s">
        <v>148</v>
      </c>
      <c r="D9" s="64"/>
      <c r="E9" s="64"/>
      <c r="F9" s="64"/>
      <c r="G9" s="64"/>
    </row>
    <row r="10" spans="1:14" s="20" customFormat="1">
      <c r="A10" s="27"/>
      <c r="B10" s="71"/>
      <c r="C10" s="109" t="s">
        <v>149</v>
      </c>
      <c r="D10" s="64"/>
      <c r="E10" s="64"/>
      <c r="F10" s="64"/>
      <c r="G10" s="64"/>
    </row>
    <row r="11" spans="1:14" s="20" customFormat="1" ht="16.5" customHeight="1">
      <c r="A11" s="33"/>
      <c r="B11" s="60"/>
      <c r="C11" s="29"/>
      <c r="D11" s="29"/>
      <c r="E11" s="29"/>
      <c r="F11" s="29"/>
      <c r="G11" s="29"/>
      <c r="H11" s="29"/>
      <c r="I11" s="29"/>
      <c r="J11" s="29"/>
    </row>
    <row r="12" spans="1:14" s="20" customFormat="1" ht="16.5" customHeight="1">
      <c r="A12" s="33"/>
      <c r="B12" s="60"/>
      <c r="C12" s="29"/>
      <c r="D12" s="29"/>
      <c r="E12" s="29"/>
      <c r="F12" s="29"/>
      <c r="G12" s="29"/>
      <c r="H12" s="29"/>
      <c r="I12" s="29"/>
      <c r="J12" s="29"/>
      <c r="K12" s="154" t="s">
        <v>145</v>
      </c>
    </row>
    <row r="13" spans="1:14" ht="29.25" customHeight="1">
      <c r="B13" s="107" t="s">
        <v>112</v>
      </c>
      <c r="C13" s="107" t="s">
        <v>139</v>
      </c>
      <c r="D13" s="107" t="s">
        <v>140</v>
      </c>
      <c r="E13" s="150" t="s">
        <v>141</v>
      </c>
      <c r="F13" s="152" t="s">
        <v>146</v>
      </c>
      <c r="G13" s="263" t="s">
        <v>142</v>
      </c>
      <c r="H13" s="264"/>
      <c r="I13" s="264"/>
      <c r="J13" s="265"/>
      <c r="K13" s="149" t="s">
        <v>143</v>
      </c>
    </row>
    <row r="14" spans="1:14" ht="27">
      <c r="B14" s="108"/>
      <c r="C14" s="108"/>
      <c r="D14" s="108"/>
      <c r="E14" s="108"/>
      <c r="F14" s="151" t="s">
        <v>147</v>
      </c>
      <c r="G14" s="148" t="s">
        <v>153</v>
      </c>
      <c r="H14" s="148" t="s">
        <v>154</v>
      </c>
      <c r="I14" s="148" t="s">
        <v>155</v>
      </c>
      <c r="J14" s="148" t="s">
        <v>156</v>
      </c>
      <c r="K14" s="108"/>
    </row>
    <row r="15" spans="1:14">
      <c r="B15" s="92">
        <v>1</v>
      </c>
      <c r="C15" s="157">
        <v>42643</v>
      </c>
      <c r="D15" s="93" t="s">
        <v>144</v>
      </c>
      <c r="E15" s="156">
        <v>41059</v>
      </c>
      <c r="F15" s="158" t="s">
        <v>195</v>
      </c>
      <c r="G15" s="196" t="str">
        <f>IF(MID(F15,14,2)="62","O","X")</f>
        <v>O</v>
      </c>
      <c r="H15" s="196" t="str">
        <f>IF(MID(F15,2,2)="61","O","X")</f>
        <v>X</v>
      </c>
      <c r="I15" s="196" t="str">
        <f>IF(AND(G15="O",H15="O"),"O","X")</f>
        <v>X</v>
      </c>
      <c r="J15" s="196" t="str">
        <f>IF(OR(MID(F15,4,1)="2",MID(F15,4,1)="5"),"O","X")</f>
        <v>O</v>
      </c>
      <c r="K15" s="187">
        <v>5678</v>
      </c>
      <c r="N15" s="153"/>
    </row>
    <row r="16" spans="1:14">
      <c r="B16" s="92">
        <f>B15+1</f>
        <v>2</v>
      </c>
      <c r="C16" s="157">
        <v>42734</v>
      </c>
      <c r="D16" s="93" t="s">
        <v>199</v>
      </c>
      <c r="E16" s="156">
        <v>41059</v>
      </c>
      <c r="F16" s="158" t="s">
        <v>197</v>
      </c>
      <c r="G16" s="196" t="str">
        <f t="shared" ref="G16:G26" si="0">IF(MID(F16,14,2)="62","O","X")</f>
        <v>X</v>
      </c>
      <c r="H16" s="196" t="str">
        <f t="shared" ref="H16:H26" si="1">IF(MID(F16,2,2)="61","O","X")</f>
        <v>X</v>
      </c>
      <c r="I16" s="196" t="str">
        <f t="shared" ref="I16:I26" si="2">IF(AND(G16="O",H16="O"),"O","X")</f>
        <v>X</v>
      </c>
      <c r="J16" s="196" t="str">
        <f t="shared" ref="J16:J26" si="3">IF(OR(MID(F16,4,1)="2",MID(F16,4,1)="5"),"O","X")</f>
        <v>X</v>
      </c>
      <c r="K16" s="187">
        <v>9012</v>
      </c>
    </row>
    <row r="17" spans="2:11">
      <c r="B17" s="92">
        <f t="shared" ref="B17:B26" si="4">B16+1</f>
        <v>3</v>
      </c>
      <c r="C17" s="157">
        <v>42824</v>
      </c>
      <c r="D17" s="93" t="s">
        <v>200</v>
      </c>
      <c r="E17" s="156">
        <v>41059</v>
      </c>
      <c r="F17" s="158" t="s">
        <v>196</v>
      </c>
      <c r="G17" s="196" t="str">
        <f t="shared" si="0"/>
        <v>O</v>
      </c>
      <c r="H17" s="196" t="str">
        <f t="shared" si="1"/>
        <v>O</v>
      </c>
      <c r="I17" s="196" t="str">
        <f t="shared" si="2"/>
        <v>O</v>
      </c>
      <c r="J17" s="196" t="str">
        <f t="shared" si="3"/>
        <v>O</v>
      </c>
      <c r="K17" s="187">
        <v>3456</v>
      </c>
    </row>
    <row r="18" spans="2:11">
      <c r="B18" s="92">
        <f t="shared" si="4"/>
        <v>4</v>
      </c>
      <c r="C18" s="157">
        <v>42916</v>
      </c>
      <c r="D18" s="93" t="s">
        <v>201</v>
      </c>
      <c r="E18" s="156">
        <v>41059</v>
      </c>
      <c r="F18" s="158" t="s">
        <v>198</v>
      </c>
      <c r="G18" s="196" t="str">
        <f t="shared" si="0"/>
        <v>X</v>
      </c>
      <c r="H18" s="196" t="str">
        <f t="shared" si="1"/>
        <v>O</v>
      </c>
      <c r="I18" s="196" t="str">
        <f t="shared" si="2"/>
        <v>X</v>
      </c>
      <c r="J18" s="196" t="str">
        <f t="shared" si="3"/>
        <v>O</v>
      </c>
      <c r="K18" s="187">
        <v>7890</v>
      </c>
    </row>
    <row r="19" spans="2:11">
      <c r="B19" s="92">
        <f t="shared" si="4"/>
        <v>5</v>
      </c>
      <c r="C19" s="157">
        <v>43008</v>
      </c>
      <c r="D19" s="93" t="s">
        <v>144</v>
      </c>
      <c r="E19" s="156">
        <v>41059</v>
      </c>
      <c r="F19" s="158" t="s">
        <v>198</v>
      </c>
      <c r="G19" s="196" t="str">
        <f>IF(MID(F19,14,2)="62","O","X")</f>
        <v>X</v>
      </c>
      <c r="H19" s="196" t="str">
        <f t="shared" si="1"/>
        <v>O</v>
      </c>
      <c r="I19" s="196" t="str">
        <f t="shared" si="2"/>
        <v>X</v>
      </c>
      <c r="J19" s="196" t="str">
        <f t="shared" si="3"/>
        <v>O</v>
      </c>
      <c r="K19" s="187">
        <v>1234</v>
      </c>
    </row>
    <row r="20" spans="2:11">
      <c r="B20" s="92">
        <f t="shared" si="4"/>
        <v>6</v>
      </c>
      <c r="C20" s="157">
        <v>43099</v>
      </c>
      <c r="D20" s="93" t="s">
        <v>144</v>
      </c>
      <c r="E20" s="156">
        <v>41059</v>
      </c>
      <c r="F20" s="158" t="s">
        <v>198</v>
      </c>
      <c r="G20" s="196" t="str">
        <f t="shared" si="0"/>
        <v>X</v>
      </c>
      <c r="H20" s="196" t="str">
        <f t="shared" si="1"/>
        <v>O</v>
      </c>
      <c r="I20" s="196" t="str">
        <f t="shared" si="2"/>
        <v>X</v>
      </c>
      <c r="J20" s="196" t="str">
        <f t="shared" si="3"/>
        <v>O</v>
      </c>
      <c r="K20" s="187">
        <v>5678</v>
      </c>
    </row>
    <row r="21" spans="2:11">
      <c r="B21" s="92">
        <f t="shared" si="4"/>
        <v>7</v>
      </c>
      <c r="C21" s="157">
        <v>43189</v>
      </c>
      <c r="D21" s="93" t="s">
        <v>144</v>
      </c>
      <c r="E21" s="156">
        <v>41059</v>
      </c>
      <c r="F21" s="158" t="s">
        <v>198</v>
      </c>
      <c r="G21" s="196" t="str">
        <f t="shared" si="0"/>
        <v>X</v>
      </c>
      <c r="H21" s="196" t="str">
        <f t="shared" si="1"/>
        <v>O</v>
      </c>
      <c r="I21" s="196" t="str">
        <f t="shared" si="2"/>
        <v>X</v>
      </c>
      <c r="J21" s="196" t="str">
        <f t="shared" si="3"/>
        <v>O</v>
      </c>
      <c r="K21" s="187">
        <v>9012</v>
      </c>
    </row>
    <row r="22" spans="2:11">
      <c r="B22" s="92">
        <f t="shared" si="4"/>
        <v>8</v>
      </c>
      <c r="C22" s="157">
        <v>43281</v>
      </c>
      <c r="D22" s="93" t="s">
        <v>144</v>
      </c>
      <c r="E22" s="156">
        <v>41059</v>
      </c>
      <c r="F22" s="158" t="s">
        <v>198</v>
      </c>
      <c r="G22" s="196" t="str">
        <f t="shared" si="0"/>
        <v>X</v>
      </c>
      <c r="H22" s="196" t="str">
        <f t="shared" si="1"/>
        <v>O</v>
      </c>
      <c r="I22" s="196" t="str">
        <f t="shared" si="2"/>
        <v>X</v>
      </c>
      <c r="J22" s="196" t="str">
        <f t="shared" si="3"/>
        <v>O</v>
      </c>
      <c r="K22" s="187">
        <v>3456</v>
      </c>
    </row>
    <row r="23" spans="2:11">
      <c r="B23" s="92">
        <f t="shared" si="4"/>
        <v>9</v>
      </c>
      <c r="C23" s="157">
        <v>43373</v>
      </c>
      <c r="D23" s="93" t="s">
        <v>144</v>
      </c>
      <c r="E23" s="156">
        <v>41059</v>
      </c>
      <c r="F23" s="158" t="s">
        <v>198</v>
      </c>
      <c r="G23" s="196" t="str">
        <f t="shared" si="0"/>
        <v>X</v>
      </c>
      <c r="H23" s="196" t="str">
        <f t="shared" si="1"/>
        <v>O</v>
      </c>
      <c r="I23" s="196" t="str">
        <f t="shared" si="2"/>
        <v>X</v>
      </c>
      <c r="J23" s="196" t="str">
        <f t="shared" si="3"/>
        <v>O</v>
      </c>
      <c r="K23" s="187">
        <v>7890</v>
      </c>
    </row>
    <row r="24" spans="2:11">
      <c r="B24" s="92">
        <f t="shared" si="4"/>
        <v>10</v>
      </c>
      <c r="C24" s="157">
        <v>43464</v>
      </c>
      <c r="D24" s="93" t="s">
        <v>144</v>
      </c>
      <c r="E24" s="156">
        <v>41059</v>
      </c>
      <c r="F24" s="158" t="s">
        <v>198</v>
      </c>
      <c r="G24" s="196" t="str">
        <f t="shared" si="0"/>
        <v>X</v>
      </c>
      <c r="H24" s="196" t="str">
        <f t="shared" si="1"/>
        <v>O</v>
      </c>
      <c r="I24" s="196" t="str">
        <f t="shared" si="2"/>
        <v>X</v>
      </c>
      <c r="J24" s="196" t="str">
        <f t="shared" si="3"/>
        <v>O</v>
      </c>
      <c r="K24" s="187">
        <v>1234</v>
      </c>
    </row>
    <row r="25" spans="2:11">
      <c r="B25" s="92">
        <f t="shared" si="4"/>
        <v>11</v>
      </c>
      <c r="C25" s="157">
        <v>43554</v>
      </c>
      <c r="D25" s="93" t="s">
        <v>144</v>
      </c>
      <c r="E25" s="156">
        <v>41059</v>
      </c>
      <c r="F25" s="158" t="s">
        <v>198</v>
      </c>
      <c r="G25" s="196" t="str">
        <f t="shared" si="0"/>
        <v>X</v>
      </c>
      <c r="H25" s="196" t="str">
        <f t="shared" si="1"/>
        <v>O</v>
      </c>
      <c r="I25" s="196" t="str">
        <f t="shared" si="2"/>
        <v>X</v>
      </c>
      <c r="J25" s="196" t="str">
        <f t="shared" si="3"/>
        <v>O</v>
      </c>
      <c r="K25" s="187">
        <v>5678</v>
      </c>
    </row>
    <row r="26" spans="2:11">
      <c r="B26" s="92">
        <f t="shared" si="4"/>
        <v>12</v>
      </c>
      <c r="C26" s="157">
        <v>43646</v>
      </c>
      <c r="D26" s="93" t="s">
        <v>144</v>
      </c>
      <c r="E26" s="156">
        <v>41059</v>
      </c>
      <c r="F26" s="158" t="s">
        <v>198</v>
      </c>
      <c r="G26" s="196" t="str">
        <f t="shared" si="0"/>
        <v>X</v>
      </c>
      <c r="H26" s="196" t="str">
        <f t="shared" si="1"/>
        <v>O</v>
      </c>
      <c r="I26" s="196" t="str">
        <f t="shared" si="2"/>
        <v>X</v>
      </c>
      <c r="J26" s="196" t="str">
        <f t="shared" si="3"/>
        <v>O</v>
      </c>
      <c r="K26" s="187">
        <v>9012</v>
      </c>
    </row>
  </sheetData>
  <mergeCells count="2">
    <mergeCell ref="G13:J13"/>
    <mergeCell ref="A1:K2"/>
  </mergeCells>
  <phoneticPr fontId="26" type="noConversion"/>
  <pageMargins left="0.75" right="0.75" top="1" bottom="1" header="0.5" footer="0.5"/>
  <pageSetup paperSize="9" scale="51" orientation="portrait" r:id="rId1"/>
  <colBreaks count="1" manualBreakCount="1">
    <brk id="11" max="6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31"/>
  <sheetViews>
    <sheetView showGridLines="0" view="pageBreakPreview" zoomScaleSheetLayoutView="100" workbookViewId="0">
      <selection activeCell="B10" sqref="B10"/>
    </sheetView>
  </sheetViews>
  <sheetFormatPr defaultColWidth="13.42578125" defaultRowHeight="13.5"/>
  <cols>
    <col min="1" max="1" width="2.7109375" style="32" customWidth="1"/>
    <col min="2" max="2" width="14.85546875" style="2" customWidth="1"/>
    <col min="3" max="3" width="21.140625" style="32" customWidth="1"/>
    <col min="4" max="4" width="19.85546875" style="2" customWidth="1"/>
    <col min="5" max="6" width="15.7109375" style="2" customWidth="1"/>
    <col min="7" max="8" width="15.7109375" style="32" customWidth="1"/>
    <col min="9" max="9" width="17.140625" style="32" bestFit="1" customWidth="1"/>
    <col min="10" max="11" width="11.7109375" style="32" customWidth="1"/>
    <col min="12" max="12" width="11.7109375" style="2" customWidth="1"/>
    <col min="13" max="13" width="20.5703125" style="55" customWidth="1"/>
    <col min="14" max="14" width="13.42578125" style="2"/>
    <col min="15" max="15" width="17.28515625" style="2" hidden="1" customWidth="1"/>
    <col min="16" max="16384" width="13.42578125" style="2"/>
  </cols>
  <sheetData>
    <row r="1" spans="1:17" ht="35.25" customHeight="1">
      <c r="A1" s="218" t="s">
        <v>120</v>
      </c>
      <c r="B1" s="218"/>
      <c r="C1" s="218"/>
      <c r="D1" s="218"/>
      <c r="E1" s="218"/>
      <c r="F1" s="218"/>
      <c r="G1" s="218"/>
      <c r="H1" s="218"/>
      <c r="I1" s="218"/>
      <c r="J1" s="176"/>
      <c r="K1" s="176"/>
      <c r="L1" s="1"/>
      <c r="N1" s="1"/>
      <c r="O1" s="1"/>
    </row>
    <row r="2" spans="1:17" ht="35.25" customHeight="1">
      <c r="A2" s="218"/>
      <c r="B2" s="218"/>
      <c r="C2" s="218"/>
      <c r="D2" s="218"/>
      <c r="E2" s="218"/>
      <c r="F2" s="218"/>
      <c r="G2" s="218"/>
      <c r="H2" s="218"/>
      <c r="I2" s="218"/>
      <c r="J2" s="176"/>
      <c r="K2" s="176"/>
      <c r="L2" s="1"/>
      <c r="N2" s="1"/>
      <c r="O2" s="1"/>
    </row>
    <row r="3" spans="1:17" s="32" customFormat="1" ht="20.25" customHeight="1">
      <c r="A3" s="177"/>
      <c r="B3" s="177"/>
      <c r="C3" s="177"/>
      <c r="D3" s="177"/>
      <c r="E3" s="177"/>
      <c r="F3" s="177"/>
      <c r="G3" s="177"/>
      <c r="H3" s="177"/>
      <c r="I3" s="177"/>
      <c r="J3" s="176"/>
      <c r="K3" s="176"/>
      <c r="L3" s="1"/>
      <c r="M3" s="55"/>
      <c r="N3" s="1"/>
      <c r="O3" s="1"/>
    </row>
    <row r="4" spans="1:17" s="111" customFormat="1" ht="20.25" customHeight="1">
      <c r="B4" s="97" t="s">
        <v>75</v>
      </c>
      <c r="C4" s="64"/>
      <c r="D4" s="112"/>
      <c r="E4" s="112"/>
      <c r="F4" s="112"/>
      <c r="G4" s="112"/>
      <c r="H4" s="112"/>
      <c r="I4" s="112"/>
      <c r="J4" s="112"/>
      <c r="K4" s="112"/>
      <c r="L4" s="113"/>
      <c r="M4" s="20"/>
      <c r="N4" s="113"/>
      <c r="O4" s="113"/>
    </row>
    <row r="5" spans="1:17" s="111" customFormat="1" ht="19.5" customHeight="1">
      <c r="A5" s="175"/>
      <c r="B5" s="197" t="s">
        <v>267</v>
      </c>
      <c r="C5" s="114"/>
      <c r="D5" s="112"/>
      <c r="E5" s="112"/>
      <c r="F5" s="112"/>
      <c r="G5" s="112"/>
      <c r="H5" s="112"/>
      <c r="I5" s="112"/>
      <c r="J5" s="112"/>
      <c r="K5" s="112"/>
      <c r="L5" s="113"/>
      <c r="M5" s="20"/>
      <c r="N5" s="113"/>
      <c r="O5" s="113"/>
    </row>
    <row r="6" spans="1:17" s="111" customFormat="1" ht="19.5" customHeight="1">
      <c r="A6" s="175"/>
      <c r="B6" s="197" t="s">
        <v>268</v>
      </c>
      <c r="C6" s="115"/>
      <c r="D6" s="112"/>
      <c r="E6" s="112"/>
      <c r="F6" s="112"/>
      <c r="G6" s="112"/>
      <c r="H6" s="112"/>
      <c r="I6" s="112"/>
      <c r="J6" s="112"/>
      <c r="K6" s="112"/>
      <c r="L6" s="113"/>
      <c r="M6" s="20"/>
      <c r="N6" s="113"/>
      <c r="O6" s="113"/>
    </row>
    <row r="7" spans="1:17" s="111" customFormat="1" ht="19.5" customHeight="1">
      <c r="A7" s="175"/>
      <c r="B7" s="197" t="s">
        <v>269</v>
      </c>
      <c r="C7" s="116"/>
      <c r="D7" s="112"/>
      <c r="E7" s="112"/>
      <c r="F7" s="112"/>
      <c r="G7" s="112"/>
      <c r="H7" s="112"/>
      <c r="I7" s="112"/>
      <c r="J7" s="112"/>
      <c r="K7" s="112"/>
      <c r="L7" s="113"/>
      <c r="M7" s="20"/>
      <c r="N7" s="113"/>
      <c r="O7" s="113"/>
    </row>
    <row r="8" spans="1:17" s="111" customFormat="1" ht="19.5" customHeight="1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13"/>
      <c r="M8" s="20"/>
      <c r="N8" s="113"/>
      <c r="O8" s="113"/>
    </row>
    <row r="9" spans="1:17" s="111" customFormat="1" ht="19.5" customHeight="1">
      <c r="A9" s="124"/>
      <c r="B9" s="167" t="s">
        <v>123</v>
      </c>
      <c r="C9" s="169"/>
      <c r="D9" s="170"/>
      <c r="E9" s="162" t="s">
        <v>124</v>
      </c>
      <c r="G9" s="124"/>
      <c r="H9" s="124"/>
      <c r="I9" s="124"/>
      <c r="J9" s="124"/>
      <c r="K9" s="124"/>
      <c r="L9" s="113"/>
      <c r="M9" s="20"/>
      <c r="N9" s="113"/>
      <c r="O9" s="113"/>
    </row>
    <row r="10" spans="1:17" s="111" customFormat="1" ht="19.5" customHeight="1">
      <c r="A10" s="124"/>
      <c r="B10" s="172" t="s">
        <v>219</v>
      </c>
      <c r="C10" s="166"/>
      <c r="D10" s="173"/>
      <c r="E10" s="190">
        <f>I25</f>
        <v>15</v>
      </c>
      <c r="G10" s="124"/>
      <c r="H10" s="124"/>
      <c r="I10" s="124"/>
      <c r="J10" s="124"/>
      <c r="K10" s="124"/>
      <c r="L10" s="113"/>
      <c r="M10" s="20"/>
      <c r="N10" s="113"/>
      <c r="O10" s="113"/>
    </row>
    <row r="11" spans="1:17" s="111" customFormat="1" ht="19.5" customHeight="1">
      <c r="A11" s="102"/>
      <c r="B11" s="168" t="s">
        <v>239</v>
      </c>
      <c r="C11" s="171"/>
      <c r="D11" s="161"/>
      <c r="E11" s="191">
        <f>'작성5-2_인적자원_PIS 펀드 관련 인력'!E20</f>
        <v>237</v>
      </c>
      <c r="G11" s="121"/>
      <c r="H11" s="121"/>
      <c r="I11" s="121"/>
      <c r="J11" s="121"/>
      <c r="K11" s="121"/>
      <c r="L11" s="113"/>
      <c r="M11" s="20"/>
      <c r="N11" s="113"/>
      <c r="O11" s="113"/>
    </row>
    <row r="12" spans="1:17" s="111" customFormat="1" ht="20.25" customHeight="1">
      <c r="B12" s="102"/>
      <c r="C12" s="125"/>
      <c r="D12" s="125"/>
      <c r="E12" s="125"/>
      <c r="F12" s="125"/>
      <c r="G12" s="121"/>
      <c r="H12" s="121"/>
      <c r="I12" s="154" t="s">
        <v>223</v>
      </c>
      <c r="J12" s="121"/>
      <c r="K12" s="126"/>
      <c r="L12" s="113"/>
      <c r="N12" s="113"/>
      <c r="O12" s="113"/>
    </row>
    <row r="13" spans="1:17" s="111" customFormat="1" ht="24.75" customHeight="1">
      <c r="B13" s="270" t="s">
        <v>157</v>
      </c>
      <c r="C13" s="271"/>
      <c r="D13" s="272"/>
      <c r="E13" s="276" t="s">
        <v>221</v>
      </c>
      <c r="F13" s="268"/>
      <c r="G13" s="268" t="s">
        <v>222</v>
      </c>
      <c r="H13" s="269"/>
      <c r="I13" s="266" t="s">
        <v>220</v>
      </c>
      <c r="J13" s="20"/>
      <c r="K13" s="113"/>
      <c r="L13" s="113"/>
      <c r="M13" s="113"/>
    </row>
    <row r="14" spans="1:17" s="111" customFormat="1" ht="24.75" customHeight="1">
      <c r="B14" s="273"/>
      <c r="C14" s="274"/>
      <c r="D14" s="275"/>
      <c r="E14" s="127" t="s">
        <v>217</v>
      </c>
      <c r="F14" s="127" t="s">
        <v>218</v>
      </c>
      <c r="G14" s="127" t="s">
        <v>217</v>
      </c>
      <c r="H14" s="127" t="s">
        <v>218</v>
      </c>
      <c r="I14" s="267"/>
      <c r="J14" s="20"/>
    </row>
    <row r="15" spans="1:17" s="111" customFormat="1" ht="21.75" customHeight="1">
      <c r="B15" s="164"/>
      <c r="C15" s="163" t="s">
        <v>202</v>
      </c>
      <c r="D15" s="165"/>
      <c r="E15" s="174">
        <v>1</v>
      </c>
      <c r="F15" s="174"/>
      <c r="G15" s="174"/>
      <c r="H15" s="174"/>
      <c r="I15" s="174">
        <f>SUM(E15:H15)</f>
        <v>1</v>
      </c>
      <c r="J15" s="55"/>
    </row>
    <row r="16" spans="1:17" s="111" customFormat="1" ht="21.75" customHeight="1">
      <c r="B16" s="277" t="s">
        <v>216</v>
      </c>
      <c r="C16" s="280" t="s">
        <v>203</v>
      </c>
      <c r="D16" s="281"/>
      <c r="E16" s="174">
        <v>2</v>
      </c>
      <c r="F16" s="174"/>
      <c r="G16" s="174"/>
      <c r="H16" s="174"/>
      <c r="I16" s="174">
        <f t="shared" ref="I16:I25" si="0">SUM(E16:H16)</f>
        <v>2</v>
      </c>
      <c r="J16" s="55"/>
      <c r="O16" s="112"/>
      <c r="P16" s="112"/>
      <c r="Q16" s="112"/>
    </row>
    <row r="17" spans="2:17" s="111" customFormat="1" ht="21.75" customHeight="1">
      <c r="B17" s="279"/>
      <c r="C17" s="280" t="s">
        <v>204</v>
      </c>
      <c r="D17" s="281"/>
      <c r="E17" s="174">
        <v>3</v>
      </c>
      <c r="F17" s="174"/>
      <c r="G17" s="174"/>
      <c r="H17" s="174"/>
      <c r="I17" s="174">
        <f t="shared" si="0"/>
        <v>3</v>
      </c>
      <c r="J17" s="55"/>
      <c r="N17" s="135"/>
      <c r="O17" s="119"/>
      <c r="P17" s="119"/>
      <c r="Q17" s="118"/>
    </row>
    <row r="18" spans="2:17" s="111" customFormat="1" ht="21.75" customHeight="1">
      <c r="B18" s="164"/>
      <c r="C18" s="163" t="s">
        <v>205</v>
      </c>
      <c r="D18" s="165"/>
      <c r="E18" s="174">
        <v>4</v>
      </c>
      <c r="F18" s="174"/>
      <c r="G18" s="174"/>
      <c r="H18" s="174"/>
      <c r="I18" s="174">
        <f t="shared" si="0"/>
        <v>4</v>
      </c>
      <c r="J18" s="55"/>
      <c r="N18" s="135"/>
      <c r="O18" s="119"/>
      <c r="P18" s="119"/>
      <c r="Q18" s="118"/>
    </row>
    <row r="19" spans="2:17" s="111" customFormat="1" ht="21.75" customHeight="1">
      <c r="B19" s="277" t="s">
        <v>215</v>
      </c>
      <c r="C19" s="277" t="s">
        <v>206</v>
      </c>
      <c r="D19" s="131" t="s">
        <v>207</v>
      </c>
      <c r="E19" s="174">
        <v>5</v>
      </c>
      <c r="F19" s="174"/>
      <c r="G19" s="174"/>
      <c r="H19" s="174"/>
      <c r="I19" s="174">
        <f t="shared" si="0"/>
        <v>5</v>
      </c>
      <c r="J19" s="55"/>
      <c r="N19" s="136"/>
      <c r="O19" s="119"/>
      <c r="P19" s="119"/>
      <c r="Q19" s="118"/>
    </row>
    <row r="20" spans="2:17" s="111" customFormat="1" ht="21.75" customHeight="1">
      <c r="B20" s="278"/>
      <c r="C20" s="278"/>
      <c r="D20" s="131" t="s">
        <v>208</v>
      </c>
      <c r="E20" s="174"/>
      <c r="F20" s="174"/>
      <c r="G20" s="174"/>
      <c r="H20" s="174"/>
      <c r="I20" s="174">
        <f t="shared" si="0"/>
        <v>0</v>
      </c>
      <c r="J20" s="55"/>
      <c r="N20" s="136"/>
      <c r="O20" s="119"/>
      <c r="P20" s="119"/>
      <c r="Q20" s="118"/>
    </row>
    <row r="21" spans="2:17" s="111" customFormat="1" ht="21.75" customHeight="1">
      <c r="B21" s="278"/>
      <c r="C21" s="279"/>
      <c r="D21" s="131" t="s">
        <v>209</v>
      </c>
      <c r="E21" s="174"/>
      <c r="F21" s="174"/>
      <c r="G21" s="174"/>
      <c r="H21" s="174"/>
      <c r="I21" s="174">
        <f t="shared" si="0"/>
        <v>0</v>
      </c>
      <c r="J21" s="55"/>
      <c r="N21" s="136"/>
      <c r="O21" s="119"/>
      <c r="P21" s="119"/>
      <c r="Q21" s="118"/>
    </row>
    <row r="22" spans="2:17" s="111" customFormat="1" ht="21.75" customHeight="1">
      <c r="B22" s="278"/>
      <c r="C22" s="277" t="s">
        <v>214</v>
      </c>
      <c r="D22" s="131" t="s">
        <v>207</v>
      </c>
      <c r="E22" s="174"/>
      <c r="F22" s="174"/>
      <c r="G22" s="174"/>
      <c r="H22" s="174"/>
      <c r="I22" s="174">
        <f t="shared" si="0"/>
        <v>0</v>
      </c>
      <c r="J22" s="55"/>
      <c r="N22" s="3"/>
      <c r="O22" s="137"/>
      <c r="P22" s="138"/>
      <c r="Q22" s="139"/>
    </row>
    <row r="23" spans="2:17" s="111" customFormat="1" ht="21.75" customHeight="1">
      <c r="B23" s="278"/>
      <c r="C23" s="278"/>
      <c r="D23" s="131" t="s">
        <v>210</v>
      </c>
      <c r="E23" s="174"/>
      <c r="F23" s="174"/>
      <c r="G23" s="174"/>
      <c r="H23" s="174"/>
      <c r="I23" s="174">
        <f t="shared" si="0"/>
        <v>0</v>
      </c>
      <c r="J23" s="55"/>
      <c r="N23" s="119"/>
      <c r="P23" s="119"/>
      <c r="Q23" s="118"/>
    </row>
    <row r="24" spans="2:17" s="111" customFormat="1" ht="21.75" customHeight="1">
      <c r="B24" s="279"/>
      <c r="C24" s="279"/>
      <c r="D24" s="131" t="s">
        <v>211</v>
      </c>
      <c r="E24" s="174"/>
      <c r="F24" s="174"/>
      <c r="G24" s="174"/>
      <c r="H24" s="174"/>
      <c r="I24" s="174">
        <f t="shared" si="0"/>
        <v>0</v>
      </c>
      <c r="J24" s="55"/>
      <c r="N24" s="119"/>
      <c r="P24" s="119"/>
      <c r="Q24" s="118"/>
    </row>
    <row r="25" spans="2:17" s="111" customFormat="1" ht="21.75" customHeight="1">
      <c r="B25" s="164"/>
      <c r="C25" s="163" t="s">
        <v>212</v>
      </c>
      <c r="D25" s="165"/>
      <c r="E25" s="174">
        <f>SUM(E15:E24)</f>
        <v>15</v>
      </c>
      <c r="F25" s="174">
        <f t="shared" ref="F25:H25" si="1">SUM(F15:F24)</f>
        <v>0</v>
      </c>
      <c r="G25" s="174">
        <f t="shared" si="1"/>
        <v>0</v>
      </c>
      <c r="H25" s="174">
        <f t="shared" si="1"/>
        <v>0</v>
      </c>
      <c r="I25" s="174">
        <f t="shared" si="0"/>
        <v>15</v>
      </c>
      <c r="J25" s="55"/>
    </row>
    <row r="26" spans="2:17" s="111" customFormat="1" ht="21.75" customHeight="1">
      <c r="B26" s="164"/>
      <c r="C26" s="163" t="s">
        <v>213</v>
      </c>
      <c r="D26" s="165"/>
      <c r="E26" s="174"/>
      <c r="F26" s="174"/>
      <c r="G26" s="174"/>
      <c r="H26" s="174"/>
      <c r="I26" s="174"/>
      <c r="J26" s="55"/>
    </row>
    <row r="27" spans="2:17" s="111" customFormat="1">
      <c r="M27" s="55"/>
    </row>
    <row r="28" spans="2:17" s="111" customFormat="1">
      <c r="M28" s="55"/>
    </row>
    <row r="29" spans="2:17" s="111" customFormat="1">
      <c r="M29" s="55"/>
    </row>
    <row r="30" spans="2:17" s="111" customFormat="1">
      <c r="M30" s="55"/>
    </row>
    <row r="31" spans="2:17" s="111" customFormat="1">
      <c r="M31" s="55"/>
    </row>
  </sheetData>
  <mergeCells count="11">
    <mergeCell ref="C19:C21"/>
    <mergeCell ref="C22:C24"/>
    <mergeCell ref="B19:B24"/>
    <mergeCell ref="C16:D16"/>
    <mergeCell ref="C17:D17"/>
    <mergeCell ref="B16:B17"/>
    <mergeCell ref="I13:I14"/>
    <mergeCell ref="G13:H13"/>
    <mergeCell ref="A1:I2"/>
    <mergeCell ref="B13:D14"/>
    <mergeCell ref="E13:F13"/>
  </mergeCells>
  <phoneticPr fontId="26" type="noConversion"/>
  <pageMargins left="0.75" right="0.75" top="1" bottom="1" header="0.5" footer="0.5"/>
  <pageSetup paperSize="9" scale="38" orientation="portrait" r:id="rId1"/>
  <colBreaks count="1" manualBreakCount="1">
    <brk id="13" max="47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4"/>
  <sheetViews>
    <sheetView showGridLines="0" view="pageBreakPreview" topLeftCell="A4" zoomScaleSheetLayoutView="100" workbookViewId="0">
      <selection activeCell="E19" sqref="E19"/>
    </sheetView>
  </sheetViews>
  <sheetFormatPr defaultColWidth="13.42578125" defaultRowHeight="12"/>
  <cols>
    <col min="1" max="1" width="2.7109375" style="32" customWidth="1"/>
    <col min="2" max="2" width="9.140625" style="32" customWidth="1"/>
    <col min="3" max="3" width="21.7109375" style="32" customWidth="1"/>
    <col min="4" max="4" width="8.140625" style="32" bestFit="1" customWidth="1"/>
    <col min="5" max="5" width="10.5703125" style="32" bestFit="1" customWidth="1"/>
    <col min="6" max="6" width="17.140625" style="32" bestFit="1" customWidth="1"/>
    <col min="7" max="7" width="6.28515625" style="32" bestFit="1" customWidth="1"/>
    <col min="8" max="9" width="13" style="32" bestFit="1" customWidth="1"/>
    <col min="10" max="10" width="9.140625" style="32" bestFit="1" customWidth="1"/>
    <col min="11" max="11" width="11.42578125" style="32" bestFit="1" customWidth="1"/>
    <col min="12" max="12" width="10.28515625" style="32" bestFit="1" customWidth="1"/>
    <col min="13" max="13" width="25.7109375" style="32" bestFit="1" customWidth="1"/>
    <col min="14" max="14" width="31.5703125" style="32" bestFit="1" customWidth="1"/>
    <col min="15" max="16" width="0" style="32" hidden="1" customWidth="1"/>
    <col min="17" max="16384" width="13.42578125" style="32"/>
  </cols>
  <sheetData>
    <row r="1" spans="1:16" ht="35.25" customHeight="1">
      <c r="A1" s="218" t="s">
        <v>118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6" ht="35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16" s="111" customFormat="1" ht="20.25" customHeight="1">
      <c r="B3" s="97" t="s">
        <v>75</v>
      </c>
      <c r="C3" s="64"/>
      <c r="D3" s="112"/>
      <c r="E3" s="112"/>
      <c r="F3" s="112"/>
      <c r="G3" s="112"/>
      <c r="H3" s="112"/>
      <c r="I3" s="113"/>
      <c r="J3" s="113"/>
      <c r="K3" s="113"/>
      <c r="L3" s="113"/>
    </row>
    <row r="4" spans="1:16" s="111" customFormat="1" ht="20.25" customHeight="1">
      <c r="B4" s="197" t="s">
        <v>267</v>
      </c>
      <c r="C4" s="114"/>
      <c r="D4" s="112"/>
      <c r="E4" s="112"/>
      <c r="F4" s="112"/>
      <c r="G4" s="112"/>
      <c r="H4" s="112"/>
      <c r="I4" s="113"/>
      <c r="J4" s="113"/>
      <c r="K4" s="113"/>
      <c r="L4" s="113"/>
    </row>
    <row r="5" spans="1:16" s="111" customFormat="1" ht="20.25" customHeight="1">
      <c r="B5" s="197" t="s">
        <v>270</v>
      </c>
      <c r="C5" s="115"/>
      <c r="D5" s="112"/>
      <c r="E5" s="112"/>
      <c r="F5" s="112"/>
      <c r="G5" s="112"/>
      <c r="H5" s="112"/>
      <c r="I5" s="113"/>
      <c r="J5" s="113"/>
      <c r="K5" s="113"/>
      <c r="L5" s="113"/>
    </row>
    <row r="6" spans="1:16" s="111" customFormat="1" ht="20.25" customHeight="1">
      <c r="B6" s="197" t="s">
        <v>271</v>
      </c>
      <c r="C6" s="116"/>
      <c r="D6" s="112"/>
      <c r="E6" s="112"/>
      <c r="F6" s="112"/>
      <c r="G6" s="112"/>
      <c r="H6" s="112"/>
      <c r="I6" s="113"/>
      <c r="J6" s="113"/>
      <c r="K6" s="113"/>
      <c r="L6" s="113"/>
      <c r="O6" s="111" t="s">
        <v>171</v>
      </c>
    </row>
    <row r="7" spans="1:16" s="111" customFormat="1" ht="20.25" customHeight="1">
      <c r="B7" s="198" t="s">
        <v>121</v>
      </c>
      <c r="D7" s="112"/>
      <c r="E7" s="112"/>
      <c r="F7" s="112"/>
      <c r="G7" s="112"/>
      <c r="H7" s="112"/>
      <c r="I7" s="113"/>
      <c r="J7" s="113"/>
      <c r="K7" s="113"/>
      <c r="L7" s="113"/>
      <c r="O7" s="111" t="s">
        <v>169</v>
      </c>
    </row>
    <row r="8" spans="1:16" s="111" customFormat="1" ht="20.25" customHeight="1">
      <c r="B8" s="198" t="s">
        <v>241</v>
      </c>
      <c r="D8" s="112"/>
      <c r="E8" s="112"/>
      <c r="F8" s="112"/>
      <c r="G8" s="112"/>
      <c r="H8" s="112"/>
      <c r="I8" s="113"/>
      <c r="J8" s="113"/>
      <c r="K8" s="113"/>
      <c r="L8" s="113"/>
    </row>
    <row r="9" spans="1:16" s="111" customFormat="1" ht="20.25" customHeight="1">
      <c r="B9" s="197" t="s">
        <v>272</v>
      </c>
      <c r="C9" s="114"/>
      <c r="D9" s="112"/>
      <c r="E9" s="112"/>
      <c r="F9" s="112"/>
      <c r="G9" s="112"/>
      <c r="H9" s="112"/>
      <c r="I9" s="113"/>
      <c r="J9" s="113"/>
      <c r="K9" s="113"/>
      <c r="L9" s="113"/>
    </row>
    <row r="10" spans="1:16" s="111" customFormat="1" ht="20.25" customHeight="1">
      <c r="B10" s="197" t="s">
        <v>273</v>
      </c>
      <c r="C10" s="115"/>
      <c r="D10" s="112"/>
      <c r="E10" s="112"/>
      <c r="F10" s="112"/>
      <c r="G10" s="112"/>
      <c r="H10" s="112"/>
      <c r="I10" s="113"/>
      <c r="J10" s="113"/>
      <c r="K10" s="113"/>
      <c r="L10" s="113"/>
      <c r="O10" s="111" t="s">
        <v>173</v>
      </c>
    </row>
    <row r="11" spans="1:16" s="119" customFormat="1" ht="16.5">
      <c r="A11" s="117"/>
      <c r="B11" s="197" t="s">
        <v>274</v>
      </c>
      <c r="C11" s="115"/>
      <c r="D11" s="20"/>
      <c r="E11" s="20"/>
      <c r="F11" s="20"/>
      <c r="G11" s="20"/>
      <c r="H11" s="20"/>
      <c r="I11" s="118"/>
      <c r="J11" s="118"/>
      <c r="K11" s="118"/>
    </row>
    <row r="12" spans="1:16" s="119" customFormat="1" ht="16.5">
      <c r="A12" s="102"/>
      <c r="B12" s="198" t="s">
        <v>164</v>
      </c>
      <c r="D12" s="20"/>
      <c r="E12" s="20"/>
      <c r="F12" s="20"/>
      <c r="G12" s="20"/>
      <c r="H12" s="20"/>
      <c r="I12" s="118"/>
      <c r="J12" s="118"/>
      <c r="K12" s="118"/>
    </row>
    <row r="13" spans="1:16" s="111" customFormat="1" ht="20.25" customHeight="1">
      <c r="A13" s="102"/>
      <c r="B13" s="198" t="s">
        <v>122</v>
      </c>
      <c r="D13" s="121"/>
      <c r="E13" s="121"/>
      <c r="F13" s="121"/>
      <c r="G13" s="121"/>
      <c r="I13" s="113"/>
      <c r="J13" s="113"/>
      <c r="K13" s="113"/>
      <c r="L13" s="113"/>
    </row>
    <row r="14" spans="1:16" s="111" customFormat="1" ht="20.25" customHeight="1">
      <c r="A14" s="102"/>
      <c r="B14" s="198" t="s">
        <v>224</v>
      </c>
      <c r="D14" s="121"/>
      <c r="E14" s="121"/>
      <c r="F14" s="121"/>
      <c r="G14" s="121"/>
      <c r="I14" s="113"/>
      <c r="J14" s="113"/>
      <c r="K14" s="113"/>
      <c r="L14" s="113"/>
      <c r="P14" s="111" t="s">
        <v>162</v>
      </c>
    </row>
    <row r="15" spans="1:16" s="111" customFormat="1" ht="20.25" customHeight="1">
      <c r="A15" s="122"/>
      <c r="B15" s="198" t="s">
        <v>194</v>
      </c>
      <c r="D15" s="121"/>
      <c r="E15" s="121"/>
      <c r="F15" s="121"/>
      <c r="G15" s="121"/>
      <c r="H15" s="140"/>
      <c r="I15" s="113"/>
      <c r="J15" s="113"/>
      <c r="K15" s="113"/>
      <c r="L15" s="113"/>
      <c r="P15" s="111" t="s">
        <v>160</v>
      </c>
    </row>
    <row r="16" spans="1:16" s="111" customFormat="1" ht="20.25" customHeight="1">
      <c r="A16" s="105"/>
      <c r="B16" s="198" t="s">
        <v>167</v>
      </c>
      <c r="D16" s="123"/>
      <c r="E16" s="123"/>
      <c r="F16" s="123"/>
      <c r="H16" s="141"/>
      <c r="I16" s="113"/>
      <c r="J16" s="113"/>
      <c r="K16" s="113"/>
      <c r="L16" s="113"/>
      <c r="P16" s="111" t="s">
        <v>163</v>
      </c>
    </row>
    <row r="17" spans="1:21" s="106" customFormat="1" ht="17.25" customHeight="1">
      <c r="A17" s="105"/>
      <c r="B17" s="120"/>
      <c r="C17" s="114"/>
      <c r="D17" s="123"/>
      <c r="E17" s="123"/>
      <c r="F17" s="123"/>
      <c r="H17" s="199"/>
      <c r="I17" s="200"/>
      <c r="J17" s="200"/>
      <c r="K17" s="200"/>
      <c r="L17" s="200"/>
    </row>
    <row r="18" spans="1:21" s="106" customFormat="1" ht="20.25" customHeight="1">
      <c r="A18" s="105"/>
      <c r="B18" s="167" t="s">
        <v>123</v>
      </c>
      <c r="C18" s="169"/>
      <c r="D18" s="170"/>
      <c r="E18" s="162" t="s">
        <v>124</v>
      </c>
      <c r="F18" s="123"/>
      <c r="H18" s="199"/>
      <c r="I18" s="200"/>
      <c r="J18" s="200"/>
      <c r="K18" s="200"/>
      <c r="L18" s="200"/>
    </row>
    <row r="19" spans="1:21" s="106" customFormat="1" ht="20.25" customHeight="1">
      <c r="A19" s="105"/>
      <c r="B19" s="172" t="s">
        <v>238</v>
      </c>
      <c r="C19" s="166"/>
      <c r="D19" s="201"/>
      <c r="E19" s="202">
        <v>2</v>
      </c>
      <c r="F19" s="123"/>
      <c r="H19" s="199"/>
      <c r="I19" s="200"/>
      <c r="J19" s="200"/>
      <c r="K19" s="200"/>
      <c r="L19" s="200"/>
    </row>
    <row r="20" spans="1:21" s="106" customFormat="1" ht="20.25" customHeight="1">
      <c r="A20" s="105"/>
      <c r="B20" s="168" t="s">
        <v>240</v>
      </c>
      <c r="C20" s="171"/>
      <c r="D20" s="203"/>
      <c r="E20" s="204">
        <f>IF(E19=0,"-",SUM(J:J)/E19)</f>
        <v>237</v>
      </c>
      <c r="F20" s="123"/>
      <c r="H20" s="199"/>
      <c r="I20" s="200"/>
      <c r="J20" s="200"/>
      <c r="K20" s="200"/>
      <c r="L20" s="200"/>
    </row>
    <row r="21" spans="1:21" s="106" customFormat="1" ht="20.25" customHeight="1">
      <c r="B21" s="102"/>
      <c r="C21" s="125"/>
      <c r="D21" s="125"/>
      <c r="E21" s="125"/>
      <c r="F21" s="125"/>
      <c r="G21" s="121"/>
      <c r="I21" s="200"/>
      <c r="J21" s="200"/>
      <c r="K21" s="200"/>
      <c r="L21" s="200"/>
      <c r="N21" s="140" t="s">
        <v>33</v>
      </c>
      <c r="P21" s="106" t="s">
        <v>166</v>
      </c>
    </row>
    <row r="22" spans="1:21" s="106" customFormat="1" ht="20.25" customHeight="1">
      <c r="B22" s="282" t="s">
        <v>45</v>
      </c>
      <c r="C22" s="282" t="s">
        <v>157</v>
      </c>
      <c r="D22" s="282" t="s">
        <v>11</v>
      </c>
      <c r="E22" s="282" t="s">
        <v>158</v>
      </c>
      <c r="F22" s="282" t="s">
        <v>179</v>
      </c>
      <c r="G22" s="282" t="s">
        <v>128</v>
      </c>
      <c r="H22" s="283" t="s">
        <v>126</v>
      </c>
      <c r="I22" s="284"/>
      <c r="J22" s="284"/>
      <c r="K22" s="284"/>
      <c r="L22" s="285"/>
      <c r="M22" s="282" t="s">
        <v>125</v>
      </c>
      <c r="N22" s="282" t="s">
        <v>242</v>
      </c>
      <c r="O22" s="200"/>
      <c r="P22" s="200"/>
      <c r="Q22" s="200"/>
    </row>
    <row r="23" spans="1:21" s="106" customFormat="1" ht="39" customHeight="1">
      <c r="B23" s="267"/>
      <c r="C23" s="267"/>
      <c r="D23" s="267"/>
      <c r="E23" s="267"/>
      <c r="F23" s="267"/>
      <c r="G23" s="267"/>
      <c r="H23" s="142" t="s">
        <v>180</v>
      </c>
      <c r="I23" s="142" t="s">
        <v>181</v>
      </c>
      <c r="J23" s="127" t="s">
        <v>127</v>
      </c>
      <c r="K23" s="127" t="s">
        <v>177</v>
      </c>
      <c r="L23" s="127" t="s">
        <v>66</v>
      </c>
      <c r="M23" s="267"/>
      <c r="N23" s="267"/>
    </row>
    <row r="24" spans="1:21" s="106" customFormat="1" ht="21.75" customHeight="1">
      <c r="B24" s="178">
        <v>1</v>
      </c>
      <c r="C24" s="128" t="s">
        <v>170</v>
      </c>
      <c r="D24" s="128" t="s">
        <v>131</v>
      </c>
      <c r="E24" s="128">
        <v>810992</v>
      </c>
      <c r="F24" s="128" t="s">
        <v>129</v>
      </c>
      <c r="G24" s="129" t="s">
        <v>130</v>
      </c>
      <c r="H24" s="143">
        <v>36342</v>
      </c>
      <c r="I24" s="143">
        <v>38717</v>
      </c>
      <c r="J24" s="110">
        <f t="shared" ref="J24:J43" si="0">DATEDIF(H24,I24,"M")+IF(I24-(EDATE(H24,DATEDIF(H24,I24,"M")))&gt;=15,1,0)</f>
        <v>78</v>
      </c>
      <c r="K24" s="134" t="s">
        <v>159</v>
      </c>
      <c r="L24" s="134" t="s">
        <v>182</v>
      </c>
      <c r="M24" s="130" t="s">
        <v>186</v>
      </c>
      <c r="N24" s="129"/>
    </row>
    <row r="25" spans="1:21" s="106" customFormat="1" ht="21.75" customHeight="1">
      <c r="B25" s="131">
        <v>2</v>
      </c>
      <c r="C25" s="128" t="s">
        <v>171</v>
      </c>
      <c r="D25" s="132" t="s">
        <v>178</v>
      </c>
      <c r="E25" s="128">
        <v>810992</v>
      </c>
      <c r="F25" s="132" t="s">
        <v>133</v>
      </c>
      <c r="G25" s="133" t="s">
        <v>134</v>
      </c>
      <c r="H25" s="143">
        <v>38718</v>
      </c>
      <c r="I25" s="143">
        <v>42585</v>
      </c>
      <c r="J25" s="110">
        <f t="shared" si="0"/>
        <v>127</v>
      </c>
      <c r="K25" s="134" t="s">
        <v>161</v>
      </c>
      <c r="L25" s="134" t="s">
        <v>182</v>
      </c>
      <c r="M25" s="130" t="s">
        <v>186</v>
      </c>
      <c r="N25" s="129"/>
      <c r="S25" s="121"/>
      <c r="T25" s="121"/>
      <c r="U25" s="121"/>
    </row>
    <row r="26" spans="1:21" s="106" customFormat="1" ht="21.75" customHeight="1">
      <c r="B26" s="131">
        <v>3</v>
      </c>
      <c r="C26" s="128" t="s">
        <v>171</v>
      </c>
      <c r="D26" s="132" t="s">
        <v>178</v>
      </c>
      <c r="E26" s="128">
        <v>810993</v>
      </c>
      <c r="F26" s="132" t="s">
        <v>175</v>
      </c>
      <c r="G26" s="133" t="s">
        <v>134</v>
      </c>
      <c r="H26" s="143">
        <v>42614</v>
      </c>
      <c r="I26" s="143">
        <v>43646</v>
      </c>
      <c r="J26" s="110">
        <f t="shared" ref="J26" si="1">DATEDIF(H26,I26,"M")+IF(I26-(EDATE(H26,DATEDIF(H26,I26,"M")))&gt;=15,1,0)</f>
        <v>34</v>
      </c>
      <c r="K26" s="134" t="s">
        <v>161</v>
      </c>
      <c r="L26" s="134" t="s">
        <v>184</v>
      </c>
      <c r="M26" s="130" t="s">
        <v>186</v>
      </c>
      <c r="N26" s="129"/>
      <c r="R26" s="205"/>
      <c r="S26" s="20"/>
      <c r="T26" s="20"/>
      <c r="U26" s="20"/>
    </row>
    <row r="27" spans="1:21" s="106" customFormat="1" ht="21.75" customHeight="1">
      <c r="B27" s="131">
        <v>4</v>
      </c>
      <c r="C27" s="128" t="s">
        <v>168</v>
      </c>
      <c r="D27" s="132" t="s">
        <v>132</v>
      </c>
      <c r="E27" s="132">
        <v>840219</v>
      </c>
      <c r="F27" s="132" t="s">
        <v>191</v>
      </c>
      <c r="G27" s="133" t="s">
        <v>134</v>
      </c>
      <c r="H27" s="143">
        <v>39173</v>
      </c>
      <c r="I27" s="143">
        <v>43646</v>
      </c>
      <c r="J27" s="110">
        <f t="shared" ref="J27:J28" si="2">DATEDIF(H27,I27,"M")+IF(I27-(EDATE(H27,DATEDIF(H27,I27,"M")))&gt;=15,1,0)</f>
        <v>147</v>
      </c>
      <c r="K27" s="134" t="s">
        <v>161</v>
      </c>
      <c r="L27" s="134" t="s">
        <v>183</v>
      </c>
      <c r="M27" s="130" t="s">
        <v>187</v>
      </c>
      <c r="N27" s="129"/>
      <c r="R27" s="205"/>
      <c r="S27" s="20"/>
      <c r="T27" s="20"/>
      <c r="U27" s="20"/>
    </row>
    <row r="28" spans="1:21" s="106" customFormat="1" ht="21.75" customHeight="1">
      <c r="B28" s="131">
        <v>5</v>
      </c>
      <c r="C28" s="128" t="s">
        <v>172</v>
      </c>
      <c r="D28" s="132" t="s">
        <v>174</v>
      </c>
      <c r="E28" s="132">
        <v>890624</v>
      </c>
      <c r="F28" s="132" t="s">
        <v>190</v>
      </c>
      <c r="G28" s="133" t="s">
        <v>176</v>
      </c>
      <c r="H28" s="143">
        <v>40946</v>
      </c>
      <c r="I28" s="143">
        <v>41762</v>
      </c>
      <c r="J28" s="110">
        <f t="shared" si="2"/>
        <v>27</v>
      </c>
      <c r="K28" s="134" t="s">
        <v>165</v>
      </c>
      <c r="L28" s="134" t="s">
        <v>185</v>
      </c>
      <c r="M28" s="134" t="s">
        <v>188</v>
      </c>
      <c r="N28" s="132" t="s">
        <v>189</v>
      </c>
      <c r="R28" s="206"/>
      <c r="S28" s="20"/>
      <c r="T28" s="20"/>
      <c r="U28" s="20"/>
    </row>
    <row r="29" spans="1:21" s="106" customFormat="1" ht="21.75" customHeight="1">
      <c r="B29" s="131">
        <v>6</v>
      </c>
      <c r="C29" s="128" t="s">
        <v>172</v>
      </c>
      <c r="D29" s="132" t="s">
        <v>174</v>
      </c>
      <c r="E29" s="132">
        <v>890625</v>
      </c>
      <c r="F29" s="132" t="s">
        <v>175</v>
      </c>
      <c r="G29" s="133" t="s">
        <v>176</v>
      </c>
      <c r="H29" s="143">
        <v>41784</v>
      </c>
      <c r="I29" s="143">
        <v>43646</v>
      </c>
      <c r="J29" s="110">
        <f t="shared" si="0"/>
        <v>61</v>
      </c>
      <c r="K29" s="134" t="s">
        <v>159</v>
      </c>
      <c r="L29" s="134" t="s">
        <v>183</v>
      </c>
      <c r="M29" s="134" t="s">
        <v>188</v>
      </c>
      <c r="N29" s="133"/>
      <c r="R29" s="206"/>
      <c r="S29" s="20"/>
      <c r="T29" s="20"/>
      <c r="U29" s="20"/>
    </row>
    <row r="30" spans="1:21" s="106" customFormat="1" ht="21.75" customHeight="1">
      <c r="B30" s="131">
        <v>7</v>
      </c>
      <c r="C30" s="128"/>
      <c r="D30" s="132"/>
      <c r="E30" s="132"/>
      <c r="F30" s="133"/>
      <c r="G30" s="133"/>
      <c r="H30" s="143"/>
      <c r="I30" s="143"/>
      <c r="J30" s="110">
        <f t="shared" si="0"/>
        <v>0</v>
      </c>
      <c r="K30" s="134"/>
      <c r="L30" s="134"/>
      <c r="M30" s="134"/>
      <c r="N30" s="133"/>
      <c r="R30" s="206"/>
      <c r="S30" s="20"/>
      <c r="T30" s="20"/>
      <c r="U30" s="20"/>
    </row>
    <row r="31" spans="1:21" s="106" customFormat="1" ht="21.75" customHeight="1">
      <c r="B31" s="131">
        <v>8</v>
      </c>
      <c r="C31" s="128"/>
      <c r="D31" s="132"/>
      <c r="E31" s="132"/>
      <c r="F31" s="133"/>
      <c r="G31" s="133"/>
      <c r="H31" s="143"/>
      <c r="I31" s="143"/>
      <c r="J31" s="110">
        <f t="shared" si="0"/>
        <v>0</v>
      </c>
      <c r="K31" s="134"/>
      <c r="L31" s="134"/>
      <c r="M31" s="134"/>
      <c r="N31" s="133"/>
      <c r="R31" s="207"/>
      <c r="S31" s="208"/>
      <c r="T31" s="209"/>
      <c r="U31" s="209"/>
    </row>
    <row r="32" spans="1:21" s="106" customFormat="1" ht="21.75" customHeight="1">
      <c r="B32" s="131">
        <v>9</v>
      </c>
      <c r="C32" s="128"/>
      <c r="D32" s="132"/>
      <c r="E32" s="132"/>
      <c r="F32" s="133"/>
      <c r="G32" s="133"/>
      <c r="H32" s="143"/>
      <c r="I32" s="143"/>
      <c r="J32" s="110">
        <f t="shared" si="0"/>
        <v>0</v>
      </c>
      <c r="K32" s="134"/>
      <c r="L32" s="134"/>
      <c r="M32" s="134"/>
      <c r="N32" s="133"/>
      <c r="R32" s="20"/>
      <c r="T32" s="20"/>
      <c r="U32" s="20"/>
    </row>
    <row r="33" spans="2:21" s="106" customFormat="1" ht="21.75" customHeight="1">
      <c r="B33" s="131">
        <v>10</v>
      </c>
      <c r="C33" s="128"/>
      <c r="D33" s="132"/>
      <c r="E33" s="132"/>
      <c r="F33" s="133"/>
      <c r="G33" s="133"/>
      <c r="H33" s="143"/>
      <c r="I33" s="143"/>
      <c r="J33" s="110">
        <f t="shared" si="0"/>
        <v>0</v>
      </c>
      <c r="K33" s="134"/>
      <c r="L33" s="134"/>
      <c r="M33" s="134"/>
      <c r="N33" s="133"/>
      <c r="R33" s="20"/>
      <c r="T33" s="20"/>
      <c r="U33" s="20"/>
    </row>
    <row r="34" spans="2:21" s="106" customFormat="1" ht="21.75" customHeight="1">
      <c r="B34" s="131">
        <v>11</v>
      </c>
      <c r="C34" s="128"/>
      <c r="D34" s="132"/>
      <c r="E34" s="132"/>
      <c r="F34" s="133"/>
      <c r="G34" s="133"/>
      <c r="H34" s="143"/>
      <c r="I34" s="143"/>
      <c r="J34" s="110">
        <f t="shared" si="0"/>
        <v>0</v>
      </c>
      <c r="K34" s="134"/>
      <c r="L34" s="134"/>
      <c r="M34" s="134"/>
      <c r="N34" s="133"/>
    </row>
    <row r="35" spans="2:21" s="106" customFormat="1" ht="21.75" customHeight="1">
      <c r="B35" s="131">
        <v>12</v>
      </c>
      <c r="C35" s="128"/>
      <c r="D35" s="132"/>
      <c r="E35" s="132"/>
      <c r="F35" s="133"/>
      <c r="G35" s="133"/>
      <c r="H35" s="143"/>
      <c r="I35" s="143"/>
      <c r="J35" s="110">
        <f t="shared" si="0"/>
        <v>0</v>
      </c>
      <c r="K35" s="134"/>
      <c r="L35" s="134"/>
      <c r="M35" s="134"/>
      <c r="N35" s="133"/>
    </row>
    <row r="36" spans="2:21" s="106" customFormat="1" ht="21.75" customHeight="1">
      <c r="B36" s="131">
        <v>13</v>
      </c>
      <c r="C36" s="128"/>
      <c r="D36" s="132"/>
      <c r="E36" s="132"/>
      <c r="F36" s="133"/>
      <c r="G36" s="133"/>
      <c r="H36" s="143"/>
      <c r="I36" s="143"/>
      <c r="J36" s="110">
        <f t="shared" si="0"/>
        <v>0</v>
      </c>
      <c r="K36" s="134"/>
      <c r="L36" s="134"/>
      <c r="M36" s="134"/>
      <c r="N36" s="133"/>
    </row>
    <row r="37" spans="2:21" s="106" customFormat="1" ht="21.75" customHeight="1">
      <c r="B37" s="131">
        <v>14</v>
      </c>
      <c r="C37" s="128"/>
      <c r="D37" s="132"/>
      <c r="E37" s="132"/>
      <c r="F37" s="133"/>
      <c r="G37" s="133"/>
      <c r="H37" s="143"/>
      <c r="I37" s="143"/>
      <c r="J37" s="110">
        <f t="shared" si="0"/>
        <v>0</v>
      </c>
      <c r="K37" s="134"/>
      <c r="L37" s="134"/>
      <c r="M37" s="134"/>
      <c r="N37" s="133"/>
    </row>
    <row r="38" spans="2:21" s="106" customFormat="1" ht="21.75" customHeight="1">
      <c r="B38" s="131">
        <v>15</v>
      </c>
      <c r="C38" s="128"/>
      <c r="D38" s="132"/>
      <c r="E38" s="132"/>
      <c r="F38" s="133"/>
      <c r="G38" s="133"/>
      <c r="H38" s="143"/>
      <c r="I38" s="143"/>
      <c r="J38" s="110">
        <f t="shared" si="0"/>
        <v>0</v>
      </c>
      <c r="K38" s="134"/>
      <c r="L38" s="134"/>
      <c r="M38" s="134"/>
      <c r="N38" s="133"/>
    </row>
    <row r="39" spans="2:21" s="106" customFormat="1" ht="21.75" customHeight="1">
      <c r="B39" s="131">
        <v>16</v>
      </c>
      <c r="C39" s="128"/>
      <c r="D39" s="132"/>
      <c r="E39" s="132"/>
      <c r="F39" s="133"/>
      <c r="G39" s="133"/>
      <c r="H39" s="143"/>
      <c r="I39" s="143"/>
      <c r="J39" s="110">
        <f t="shared" si="0"/>
        <v>0</v>
      </c>
      <c r="K39" s="134"/>
      <c r="L39" s="134"/>
      <c r="M39" s="134"/>
      <c r="N39" s="133"/>
    </row>
    <row r="40" spans="2:21" s="106" customFormat="1" ht="21.75" customHeight="1">
      <c r="B40" s="131">
        <v>17</v>
      </c>
      <c r="C40" s="128"/>
      <c r="D40" s="132"/>
      <c r="E40" s="132"/>
      <c r="F40" s="133"/>
      <c r="G40" s="133"/>
      <c r="H40" s="143"/>
      <c r="I40" s="143"/>
      <c r="J40" s="110">
        <f t="shared" si="0"/>
        <v>0</v>
      </c>
      <c r="K40" s="134"/>
      <c r="L40" s="134"/>
      <c r="M40" s="134"/>
      <c r="N40" s="133"/>
    </row>
    <row r="41" spans="2:21" s="106" customFormat="1" ht="21.75" customHeight="1">
      <c r="B41" s="131">
        <v>18</v>
      </c>
      <c r="C41" s="128"/>
      <c r="D41" s="132"/>
      <c r="E41" s="132"/>
      <c r="F41" s="133"/>
      <c r="G41" s="133"/>
      <c r="H41" s="143"/>
      <c r="I41" s="143"/>
      <c r="J41" s="110">
        <f t="shared" si="0"/>
        <v>0</v>
      </c>
      <c r="K41" s="134"/>
      <c r="L41" s="134"/>
      <c r="M41" s="134"/>
      <c r="N41" s="133"/>
    </row>
    <row r="42" spans="2:21" s="106" customFormat="1" ht="21.75" customHeight="1">
      <c r="B42" s="131">
        <v>19</v>
      </c>
      <c r="C42" s="128"/>
      <c r="D42" s="132"/>
      <c r="E42" s="132"/>
      <c r="F42" s="133"/>
      <c r="G42" s="133"/>
      <c r="H42" s="143"/>
      <c r="I42" s="143"/>
      <c r="J42" s="110">
        <f t="shared" si="0"/>
        <v>0</v>
      </c>
      <c r="K42" s="134"/>
      <c r="L42" s="134"/>
      <c r="M42" s="134"/>
      <c r="N42" s="133"/>
    </row>
    <row r="43" spans="2:21" s="106" customFormat="1" ht="21.75" customHeight="1">
      <c r="B43" s="131">
        <v>20</v>
      </c>
      <c r="C43" s="128"/>
      <c r="D43" s="132"/>
      <c r="E43" s="132"/>
      <c r="F43" s="133"/>
      <c r="G43" s="133"/>
      <c r="H43" s="143"/>
      <c r="I43" s="143"/>
      <c r="J43" s="110">
        <f t="shared" si="0"/>
        <v>0</v>
      </c>
      <c r="K43" s="134"/>
      <c r="L43" s="134"/>
      <c r="M43" s="134"/>
      <c r="N43" s="133"/>
    </row>
    <row r="44" spans="2:21" s="106" customFormat="1" ht="16.5"/>
    <row r="45" spans="2:21" s="106" customFormat="1" ht="16.5"/>
    <row r="46" spans="2:21" s="55" customFormat="1" ht="13.5"/>
    <row r="47" spans="2:21" s="55" customFormat="1" ht="13.5"/>
    <row r="48" spans="2:21" s="55" customFormat="1" ht="13.5"/>
    <row r="49" s="55" customFormat="1" ht="13.5"/>
    <row r="50" s="55" customFormat="1" ht="13.5"/>
    <row r="51" s="55" customFormat="1" ht="13.5"/>
    <row r="52" s="55" customFormat="1" ht="13.5"/>
    <row r="53" s="55" customFormat="1" ht="13.5"/>
    <row r="54" s="55" customFormat="1" ht="13.5"/>
  </sheetData>
  <mergeCells count="10">
    <mergeCell ref="A1:N2"/>
    <mergeCell ref="M22:M23"/>
    <mergeCell ref="N22:N23"/>
    <mergeCell ref="H22:L22"/>
    <mergeCell ref="B22:B23"/>
    <mergeCell ref="D22:D23"/>
    <mergeCell ref="E22:E23"/>
    <mergeCell ref="F22:F23"/>
    <mergeCell ref="G22:G23"/>
    <mergeCell ref="C22:C23"/>
  </mergeCells>
  <phoneticPr fontId="26" type="noConversion"/>
  <dataValidations disablePrompts="1" count="2">
    <dataValidation type="list" allowBlank="1" showInputMessage="1" showErrorMessage="1" sqref="C24:C43">
      <formula1>$O$6:$O$10</formula1>
    </dataValidation>
    <dataValidation type="list" allowBlank="1" showInputMessage="1" showErrorMessage="1" sqref="K24:K43">
      <formula1>$P$14:$P$21</formula1>
    </dataValidation>
  </dataValidations>
  <pageMargins left="0.75" right="0.75" top="1" bottom="1" header="0.5" footer="0.5"/>
  <pageSetup paperSize="9" scale="38" orientation="portrait" r:id="rId1"/>
  <colBreaks count="1" manualBreakCount="1">
    <brk id="1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15</vt:i4>
      </vt:variant>
    </vt:vector>
  </HeadingPairs>
  <TitlesOfParts>
    <vt:vector size="24" baseType="lpstr">
      <vt:lpstr>표지</vt:lpstr>
      <vt:lpstr>필독_작성 및 제출요령</vt:lpstr>
      <vt:lpstr>작성1_제안서(운용)</vt:lpstr>
      <vt:lpstr>작성2_총괄표(운용)</vt:lpstr>
      <vt:lpstr>작성3_재무안정성</vt:lpstr>
      <vt:lpstr>작성4_운용자산</vt:lpstr>
      <vt:lpstr>작성4-2_운용자산(세부)</vt:lpstr>
      <vt:lpstr>작성5_인적자원</vt:lpstr>
      <vt:lpstr>작성5-2_인적자원_PIS 펀드 관련 인력</vt:lpstr>
      <vt:lpstr>'작성1_제안서(운용)'!Consolidate_Area</vt:lpstr>
      <vt:lpstr>'작성2_총괄표(운용)'!Consolidate_Area</vt:lpstr>
      <vt:lpstr>작성3_재무안정성!Consolidate_Area</vt:lpstr>
      <vt:lpstr>작성4_운용자산!Consolidate_Area</vt:lpstr>
      <vt:lpstr>'작성4-2_운용자산(세부)'!Consolidate_Area</vt:lpstr>
      <vt:lpstr>작성5_인적자원!Consolidate_Area</vt:lpstr>
      <vt:lpstr>'작성5-2_인적자원_PIS 펀드 관련 인력'!Consolidate_Area</vt:lpstr>
      <vt:lpstr>'필독_작성 및 제출요령'!Consolidate_Area</vt:lpstr>
      <vt:lpstr>'작성1_제안서(운용)'!Print_Area</vt:lpstr>
      <vt:lpstr>작성3_재무안정성!Print_Area</vt:lpstr>
      <vt:lpstr>작성4_운용자산!Print_Area</vt:lpstr>
      <vt:lpstr>'작성4-2_운용자산(세부)'!Print_Area</vt:lpstr>
      <vt:lpstr>작성5_인적자원!Print_Area</vt:lpstr>
      <vt:lpstr>'작성5-2_인적자원_PIS 펀드 관련 인력'!Print_Area</vt:lpstr>
      <vt:lpstr>'필독_작성 및 제출요령'!Print_Area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moct</dc:creator>
  <cp:lastModifiedBy>User</cp:lastModifiedBy>
  <cp:revision>16</cp:revision>
  <cp:lastPrinted>2019-07-23T05:40:28Z</cp:lastPrinted>
  <dcterms:created xsi:type="dcterms:W3CDTF">2007-07-04T05:04:17Z</dcterms:created>
  <dcterms:modified xsi:type="dcterms:W3CDTF">2019-07-23T06:04:21Z</dcterms:modified>
</cp:coreProperties>
</file>